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76" windowWidth="15576" windowHeight="10596" activeTab="0"/>
  </bookViews>
  <sheets>
    <sheet name="пункт 5.6 Расходы по ГП" sheetId="1" r:id="rId1"/>
  </sheets>
  <externalReferences>
    <externalReference r:id="rId4"/>
  </externalReferences>
  <definedNames>
    <definedName name="_xlnm.Print_Titles" localSheetId="0">'пункт 5.6 Расходы по ГП'!$9:$11</definedName>
  </definedNames>
  <calcPr fullCalcOnLoad="1" fullPrecision="0"/>
</workbook>
</file>

<file path=xl/sharedStrings.xml><?xml version="1.0" encoding="utf-8"?>
<sst xmlns="http://schemas.openxmlformats.org/spreadsheetml/2006/main" count="59" uniqueCount="59">
  <si>
    <t xml:space="preserve">тыс. рублей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</si>
  <si>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</si>
  <si>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</si>
  <si>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</si>
  <si>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</si>
  <si>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</si>
  <si>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</si>
  <si>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</si>
  <si>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</si>
  <si>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</si>
  <si>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</si>
  <si>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</si>
  <si>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</si>
  <si>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</si>
  <si>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</si>
  <si>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</si>
  <si>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Непрограммное направление деятельности</t>
  </si>
  <si>
    <t>Итого расходов</t>
  </si>
  <si>
    <t>Сведения</t>
  </si>
  <si>
    <t>о расходах бюджета</t>
  </si>
  <si>
    <t>317ф.</t>
  </si>
  <si>
    <t>Закон окт 19</t>
  </si>
  <si>
    <t>Закон I чт 2020</t>
  </si>
  <si>
    <t>на 2022 год</t>
  </si>
  <si>
    <t>Темп роста (снижения), %</t>
  </si>
  <si>
    <t>Условно утвержденные расходы</t>
  </si>
  <si>
    <t>Код программы</t>
  </si>
  <si>
    <t>Показатели бюджета городского округа</t>
  </si>
  <si>
    <t>Муниципальная программа "Антитеррор в Осинниковском городском округе"</t>
  </si>
  <si>
    <t>Муниципальная программа "Борьба с преступностью, профилактика правонарушений и обеспечение безопасности дорожного движения в Осинниковском городском округе"</t>
  </si>
  <si>
    <t>Муниципальная программа "Развитие и поддержка малого и среднего предпринимательства в муниципальном образовании - Осинниковский городской округ"</t>
  </si>
  <si>
    <t>Муниципальная программа "Поддержка и развитие СМИ"</t>
  </si>
  <si>
    <t>Муниципальная программа "Развитие системы образования Осинниковского городского округа "</t>
  </si>
  <si>
    <t>Муниципальная программа "Развитие культуры Осинниковского городского округа"</t>
  </si>
  <si>
    <t>Муниципальная программа «Управление муниципальным имуществом и земельными участками Осинниковского городского округа»</t>
  </si>
  <si>
    <t>Муниципальная программа "Социальная поддержка населения Осинниковского городского округа"</t>
  </si>
  <si>
    <t>Муниципальная программа "Физическая культура, спорт и молодежная политика"</t>
  </si>
  <si>
    <t>Муниципальная программа "Охрана окружающей среды Осинниковского городского округа"</t>
  </si>
  <si>
    <t>Муниципальная программа "Национальная экономика, жилищно-коммунальное и дорожное хозяйство, энергосбережение и повышение энергоэффективности Осинниковского городского округа"</t>
  </si>
  <si>
    <t>Муниципальная программа "Жилище на территории Осинниковского городского округа"</t>
  </si>
  <si>
    <t>Муниципальная программа "Обеспечение безопасности населения в области гражданской обороны, пожарной безопасности, предупреждению чрезвычайных ситуаций природного и техногенного характера"</t>
  </si>
  <si>
    <t>Муниципальная программа «Формирование современной городской среды на территории муниципального образования – Осинниковский городской округ»</t>
  </si>
  <si>
    <t>Муниципальная программа "Управление муниципальными финансами Осинниковского городского округа"</t>
  </si>
  <si>
    <t>44</t>
  </si>
  <si>
    <t xml:space="preserve"> по муниципальным программам городского округа</t>
  </si>
  <si>
    <t>Наименование муниципальной программы</t>
  </si>
  <si>
    <t>16</t>
  </si>
  <si>
    <t>на 2023 год</t>
  </si>
  <si>
    <t>на 2022 год и на плановый период 2023 и 2024 годов</t>
  </si>
  <si>
    <t>в сравнении с ожидаемым исполнением за 2021 год (оценка текущего финансового года)</t>
  </si>
  <si>
    <t>и отчетом за 2020 год (отчетный финансовый год)</t>
  </si>
  <si>
    <t>Отчет за 2020 год (отчетный финансовый год)</t>
  </si>
  <si>
    <t>Ожидаемое исполнение за 2021 год (оценка текущего финансового года)</t>
  </si>
  <si>
    <t>Темп роста (снижения) ожидаемого исполнения за 2021 год (оценки текущего финансового года) к отчету за 2020 год (отчетному финансовому году), %</t>
  </si>
  <si>
    <t>на 2024 год</t>
  </si>
  <si>
    <t xml:space="preserve">показателей бюджета на 2022 год к ожидаемому исполнению за 2021 год (оценке текущего финансового года) </t>
  </si>
  <si>
    <t>показателей бюджета на 2023 год к показателям бюджета на 2022 год</t>
  </si>
  <si>
    <t>показателей бюджета на 2024 год к показателям бюджета на 2023 год</t>
  </si>
  <si>
    <t xml:space="preserve">Муниципальная программа "Развитие туризма на территории муниципального образования -  Осинниковский городской округ"
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</si>
</sst>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9" fillId="33" borderId="0" xfId="0" applyFont="1" applyFill="1" applyAlignment="1">
      <alignment/>
    </xf>
    <xf numFmtId="0" fontId="40" fillId="33" borderId="0" xfId="0" applyFont="1" applyFill="1" applyAlignment="1">
      <alignment/>
    </xf>
    <xf numFmtId="0" fontId="41" fillId="33" borderId="0" xfId="0" applyFont="1" applyFill="1" applyAlignment="1">
      <alignment horizontal="center"/>
    </xf>
    <xf numFmtId="0" fontId="41" fillId="33" borderId="0" xfId="0" applyFont="1" applyFill="1" applyAlignment="1">
      <alignment/>
    </xf>
    <xf numFmtId="0" fontId="39" fillId="33" borderId="0" xfId="0" applyFont="1" applyFill="1" applyAlignment="1">
      <alignment horizontal="right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/>
    </xf>
    <xf numFmtId="49" fontId="39" fillId="33" borderId="11" xfId="0" applyNumberFormat="1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left" vertical="center" wrapText="1"/>
    </xf>
    <xf numFmtId="49" fontId="40" fillId="33" borderId="11" xfId="0" applyNumberFormat="1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wrapText="1"/>
    </xf>
    <xf numFmtId="0" fontId="39" fillId="33" borderId="0" xfId="0" applyFont="1" applyFill="1" applyAlignment="1">
      <alignment horizontal="center"/>
    </xf>
    <xf numFmtId="4" fontId="39" fillId="33" borderId="0" xfId="0" applyNumberFormat="1" applyFont="1" applyFill="1" applyAlignment="1">
      <alignment horizontal="center"/>
    </xf>
    <xf numFmtId="164" fontId="39" fillId="33" borderId="0" xfId="0" applyNumberFormat="1" applyFont="1" applyFill="1" applyAlignment="1">
      <alignment/>
    </xf>
    <xf numFmtId="0" fontId="40" fillId="33" borderId="0" xfId="0" applyFont="1" applyFill="1" applyAlignment="1">
      <alignment horizontal="left"/>
    </xf>
    <xf numFmtId="0" fontId="39" fillId="33" borderId="0" xfId="0" applyFont="1" applyFill="1" applyAlignment="1">
      <alignment wrapText="1"/>
    </xf>
    <xf numFmtId="0" fontId="39" fillId="33" borderId="0" xfId="0" applyFont="1" applyFill="1" applyAlignment="1">
      <alignment vertical="center" wrapText="1"/>
    </xf>
    <xf numFmtId="0" fontId="40" fillId="33" borderId="0" xfId="0" applyFont="1" applyFill="1" applyAlignment="1">
      <alignment horizontal="center"/>
    </xf>
    <xf numFmtId="0" fontId="41" fillId="33" borderId="12" xfId="0" applyFont="1" applyFill="1" applyBorder="1" applyAlignment="1">
      <alignment horizontal="center"/>
    </xf>
    <xf numFmtId="3" fontId="3" fillId="33" borderId="13" xfId="52" applyNumberFormat="1" applyFont="1" applyFill="1" applyBorder="1" applyAlignment="1" applyProtection="1">
      <alignment horizontal="center" vertical="center" wrapText="1"/>
      <protection locked="0"/>
    </xf>
    <xf numFmtId="3" fontId="3" fillId="33" borderId="14" xfId="52" applyNumberFormat="1" applyFont="1" applyFill="1" applyBorder="1" applyAlignment="1" applyProtection="1">
      <alignment horizontal="center" vertical="center" wrapText="1"/>
      <protection locked="0"/>
    </xf>
    <xf numFmtId="3" fontId="3" fillId="33" borderId="15" xfId="52" applyNumberFormat="1" applyFont="1" applyFill="1" applyBorder="1" applyAlignment="1" applyProtection="1">
      <alignment horizontal="center" vertical="center" wrapText="1"/>
      <protection locked="0"/>
    </xf>
    <xf numFmtId="0" fontId="39" fillId="33" borderId="16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3" fontId="3" fillId="33" borderId="16" xfId="52" applyNumberFormat="1" applyFont="1" applyFill="1" applyBorder="1" applyAlignment="1" applyProtection="1">
      <alignment horizontal="center" vertical="center" wrapText="1"/>
      <protection locked="0"/>
    </xf>
    <xf numFmtId="3" fontId="3" fillId="33" borderId="10" xfId="52" applyNumberFormat="1" applyFont="1" applyFill="1" applyBorder="1" applyAlignment="1" applyProtection="1">
      <alignment horizontal="center" vertical="center" wrapText="1"/>
      <protection locked="0"/>
    </xf>
    <xf numFmtId="164" fontId="39" fillId="33" borderId="11" xfId="0" applyNumberFormat="1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64" fontId="40" fillId="33" borderId="11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edorova\AppData\Local\Temp\Temp1_&#1040;&#1054;&#1043;&#1054;%2015.11.zip\&#1052;&#1060;%2015.11\&#1087;&#1088;&#1086;&#1077;&#1082;&#1090;%20&#1088;&#1077;&#1096;&#1077;&#1085;&#1080;&#1103;\&#1087;&#1088;&#1080;&#1083;&#1086;&#1078;&#1077;&#1085;&#1080;&#1077;%202%20(&#1062;&#1057;&#1058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2">
          <cell r="G22">
            <v>1379.2</v>
          </cell>
          <cell r="H22">
            <v>1030</v>
          </cell>
          <cell r="I22">
            <v>1000</v>
          </cell>
        </row>
        <row r="31">
          <cell r="G31">
            <v>3549.8</v>
          </cell>
          <cell r="H31">
            <v>3541.8</v>
          </cell>
          <cell r="I31">
            <v>3541.7</v>
          </cell>
        </row>
        <row r="41">
          <cell r="G41">
            <v>192</v>
          </cell>
          <cell r="H41">
            <v>140</v>
          </cell>
          <cell r="I41">
            <v>130</v>
          </cell>
        </row>
        <row r="44">
          <cell r="G44">
            <v>9999.3</v>
          </cell>
          <cell r="H44">
            <v>7398.5</v>
          </cell>
          <cell r="I44">
            <v>7203</v>
          </cell>
        </row>
        <row r="51">
          <cell r="G51">
            <v>902445.6</v>
          </cell>
          <cell r="H51">
            <v>820678.5</v>
          </cell>
          <cell r="I51">
            <v>823699.6</v>
          </cell>
        </row>
        <row r="163">
          <cell r="G163">
            <v>171614</v>
          </cell>
          <cell r="H163">
            <v>127456.4</v>
          </cell>
          <cell r="I163">
            <v>124201.2</v>
          </cell>
        </row>
        <row r="201">
          <cell r="G201">
            <v>11978.2</v>
          </cell>
          <cell r="H201">
            <v>9895.8</v>
          </cell>
          <cell r="I201">
            <v>9627.6</v>
          </cell>
        </row>
        <row r="211">
          <cell r="G211">
            <v>143126.3</v>
          </cell>
          <cell r="H211">
            <v>139080.7</v>
          </cell>
          <cell r="I211">
            <v>138931.9</v>
          </cell>
        </row>
        <row r="274">
          <cell r="G274">
            <v>45459</v>
          </cell>
          <cell r="H274">
            <v>33553.7</v>
          </cell>
          <cell r="I274">
            <v>32668.2</v>
          </cell>
        </row>
        <row r="306">
          <cell r="G306">
            <v>578.4</v>
          </cell>
          <cell r="H306">
            <v>740.4</v>
          </cell>
          <cell r="I306">
            <v>698.4</v>
          </cell>
        </row>
        <row r="319">
          <cell r="G319">
            <v>378951.2</v>
          </cell>
          <cell r="H319">
            <v>347488.5</v>
          </cell>
          <cell r="I319">
            <v>355061.1</v>
          </cell>
        </row>
        <row r="361">
          <cell r="G361">
            <v>183210.2</v>
          </cell>
          <cell r="H361">
            <v>129068.4</v>
          </cell>
          <cell r="I361">
            <v>70206.2</v>
          </cell>
        </row>
        <row r="383">
          <cell r="G383">
            <v>9626.4</v>
          </cell>
          <cell r="H383">
            <v>7053.7</v>
          </cell>
          <cell r="I383">
            <v>6867.3</v>
          </cell>
        </row>
        <row r="397">
          <cell r="G397">
            <v>14722.3</v>
          </cell>
          <cell r="H397">
            <v>14453.2</v>
          </cell>
          <cell r="I397">
            <v>16145.4</v>
          </cell>
        </row>
        <row r="409">
          <cell r="G409">
            <v>186.4</v>
          </cell>
          <cell r="H409">
            <v>767.8</v>
          </cell>
          <cell r="I409">
            <v>341.4</v>
          </cell>
        </row>
        <row r="414">
          <cell r="G414">
            <v>155</v>
          </cell>
          <cell r="H414">
            <v>156.6</v>
          </cell>
          <cell r="I414">
            <v>156.6</v>
          </cell>
        </row>
        <row r="423">
          <cell r="G423">
            <v>79857</v>
          </cell>
          <cell r="H423">
            <v>59494.399999999994</v>
          </cell>
          <cell r="I423">
            <v>58359.3</v>
          </cell>
        </row>
        <row r="452">
          <cell r="H452">
            <v>15000</v>
          </cell>
          <cell r="I452">
            <v>30000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5"/>
  <sheetViews>
    <sheetView tabSelected="1" zoomScale="80" zoomScaleNormal="80" zoomScalePageLayoutView="0" workbookViewId="0" topLeftCell="A10">
      <pane xSplit="2" topLeftCell="C1" activePane="topRight" state="frozen"/>
      <selection pane="topLeft" activeCell="A1" sqref="A1"/>
      <selection pane="topRight" activeCell="E17" sqref="E17"/>
    </sheetView>
  </sheetViews>
  <sheetFormatPr defaultColWidth="9.140625" defaultRowHeight="15"/>
  <cols>
    <col min="1" max="1" width="4.00390625" style="1" customWidth="1"/>
    <col min="2" max="2" width="14.7109375" style="1" customWidth="1"/>
    <col min="3" max="3" width="50.57421875" style="1" customWidth="1"/>
    <col min="4" max="5" width="19.28125" style="1" customWidth="1"/>
    <col min="6" max="6" width="26.140625" style="1" customWidth="1"/>
    <col min="7" max="9" width="18.57421875" style="1" customWidth="1"/>
    <col min="10" max="10" width="24.28125" style="1" customWidth="1"/>
    <col min="11" max="12" width="19.28125" style="1" customWidth="1"/>
    <col min="13" max="13" width="9.421875" style="1" customWidth="1"/>
    <col min="14" max="16384" width="9.140625" style="1" customWidth="1"/>
  </cols>
  <sheetData>
    <row r="1" spans="2:12" ht="15">
      <c r="B1" s="18" t="s">
        <v>18</v>
      </c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2:12" ht="15">
      <c r="B2" s="18" t="s">
        <v>19</v>
      </c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2:12" ht="15">
      <c r="B3" s="18" t="s">
        <v>44</v>
      </c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2:12" ht="15">
      <c r="B4" s="18" t="s">
        <v>48</v>
      </c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2:12" ht="15">
      <c r="B5" s="18" t="s">
        <v>49</v>
      </c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2:12" ht="15">
      <c r="B6" s="18" t="s">
        <v>50</v>
      </c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2:12" ht="15"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2:12" ht="15">
      <c r="B8" s="2"/>
      <c r="C8" s="2"/>
      <c r="D8" s="3" t="s">
        <v>20</v>
      </c>
      <c r="E8" s="3" t="s">
        <v>21</v>
      </c>
      <c r="F8" s="4"/>
      <c r="G8" s="19" t="s">
        <v>22</v>
      </c>
      <c r="H8" s="19"/>
      <c r="I8" s="19"/>
      <c r="J8" s="2"/>
      <c r="K8" s="2"/>
      <c r="L8" s="5" t="s">
        <v>0</v>
      </c>
    </row>
    <row r="9" spans="2:12" ht="39.75" customHeight="1">
      <c r="B9" s="23" t="s">
        <v>26</v>
      </c>
      <c r="C9" s="23" t="s">
        <v>45</v>
      </c>
      <c r="D9" s="23" t="s">
        <v>51</v>
      </c>
      <c r="E9" s="23" t="s">
        <v>52</v>
      </c>
      <c r="F9" s="25" t="s">
        <v>53</v>
      </c>
      <c r="G9" s="20" t="s">
        <v>27</v>
      </c>
      <c r="H9" s="21"/>
      <c r="I9" s="22"/>
      <c r="J9" s="20" t="s">
        <v>24</v>
      </c>
      <c r="K9" s="21"/>
      <c r="L9" s="22"/>
    </row>
    <row r="10" spans="2:12" ht="139.5" customHeight="1">
      <c r="B10" s="24"/>
      <c r="C10" s="24"/>
      <c r="D10" s="24"/>
      <c r="E10" s="24"/>
      <c r="F10" s="26"/>
      <c r="G10" s="6" t="s">
        <v>23</v>
      </c>
      <c r="H10" s="6" t="s">
        <v>47</v>
      </c>
      <c r="I10" s="6" t="s">
        <v>54</v>
      </c>
      <c r="J10" s="6" t="s">
        <v>55</v>
      </c>
      <c r="K10" s="6" t="s">
        <v>56</v>
      </c>
      <c r="L10" s="6" t="s">
        <v>57</v>
      </c>
    </row>
    <row r="11" spans="2:12" ht="15">
      <c r="B11" s="7">
        <v>1</v>
      </c>
      <c r="C11" s="7">
        <v>2</v>
      </c>
      <c r="D11" s="7">
        <v>3</v>
      </c>
      <c r="E11" s="7">
        <v>4</v>
      </c>
      <c r="F11" s="7">
        <v>5</v>
      </c>
      <c r="G11" s="7">
        <v>6</v>
      </c>
      <c r="H11" s="7">
        <v>7</v>
      </c>
      <c r="I11" s="7">
        <v>8</v>
      </c>
      <c r="J11" s="7">
        <v>9</v>
      </c>
      <c r="K11" s="7">
        <v>10</v>
      </c>
      <c r="L11" s="7">
        <v>11</v>
      </c>
    </row>
    <row r="12" spans="2:12" ht="30.75">
      <c r="B12" s="8" t="s">
        <v>1</v>
      </c>
      <c r="C12" s="9" t="s">
        <v>28</v>
      </c>
      <c r="D12" s="27">
        <v>1038.5</v>
      </c>
      <c r="E12" s="27">
        <f>804+111.6</f>
        <v>915.6</v>
      </c>
      <c r="F12" s="27">
        <f aca="true" t="shared" si="0" ref="F12:F27">SUM(E12/D12*100)</f>
        <v>88.2</v>
      </c>
      <c r="G12" s="27">
        <f>'[1]Лист1'!$G$22</f>
        <v>1379.2</v>
      </c>
      <c r="H12" s="27">
        <f>'[1]Лист1'!$H$22</f>
        <v>1030</v>
      </c>
      <c r="I12" s="27">
        <f>'[1]Лист1'!$I$22</f>
        <v>1000</v>
      </c>
      <c r="J12" s="27">
        <f aca="true" t="shared" si="1" ref="J12:J18">SUM(G12/E12*100)</f>
        <v>150.6</v>
      </c>
      <c r="K12" s="27">
        <f aca="true" t="shared" si="2" ref="K12:L18">SUM(H12/G12*100)</f>
        <v>74.7</v>
      </c>
      <c r="L12" s="27">
        <f t="shared" si="2"/>
        <v>97.1</v>
      </c>
    </row>
    <row r="13" spans="2:12" ht="62.25">
      <c r="B13" s="8" t="s">
        <v>2</v>
      </c>
      <c r="C13" s="9" t="s">
        <v>29</v>
      </c>
      <c r="D13" s="27">
        <v>3276</v>
      </c>
      <c r="E13" s="27">
        <f>1583.2+1527.7</f>
        <v>3110.9</v>
      </c>
      <c r="F13" s="27">
        <f t="shared" si="0"/>
        <v>95</v>
      </c>
      <c r="G13" s="27">
        <f>'[1]Лист1'!$G$31</f>
        <v>3549.8</v>
      </c>
      <c r="H13" s="27">
        <f>'[1]Лист1'!$H$31</f>
        <v>3541.8</v>
      </c>
      <c r="I13" s="27">
        <f>'[1]Лист1'!$I$31</f>
        <v>3541.7</v>
      </c>
      <c r="J13" s="27">
        <f t="shared" si="1"/>
        <v>114.1</v>
      </c>
      <c r="K13" s="27">
        <f t="shared" si="2"/>
        <v>99.8</v>
      </c>
      <c r="L13" s="27">
        <f>SUM(I13/H13*100)</f>
        <v>100</v>
      </c>
    </row>
    <row r="14" spans="2:12" ht="62.25">
      <c r="B14" s="8" t="s">
        <v>3</v>
      </c>
      <c r="C14" s="9" t="s">
        <v>30</v>
      </c>
      <c r="D14" s="27">
        <v>4709.1</v>
      </c>
      <c r="E14" s="27">
        <v>0</v>
      </c>
      <c r="F14" s="27">
        <f t="shared" si="0"/>
        <v>0</v>
      </c>
      <c r="G14" s="27">
        <f>'[1]Лист1'!$G$41</f>
        <v>192</v>
      </c>
      <c r="H14" s="27">
        <f>'[1]Лист1'!$H$41</f>
        <v>140</v>
      </c>
      <c r="I14" s="27">
        <f>'[1]Лист1'!$I$41</f>
        <v>130</v>
      </c>
      <c r="J14" s="27" t="e">
        <f t="shared" si="1"/>
        <v>#DIV/0!</v>
      </c>
      <c r="K14" s="27">
        <f t="shared" si="2"/>
        <v>72.9</v>
      </c>
      <c r="L14" s="27">
        <f t="shared" si="2"/>
        <v>92.9</v>
      </c>
    </row>
    <row r="15" spans="2:12" ht="30.75">
      <c r="B15" s="8" t="s">
        <v>4</v>
      </c>
      <c r="C15" s="9" t="s">
        <v>31</v>
      </c>
      <c r="D15" s="27">
        <v>9666.1</v>
      </c>
      <c r="E15" s="27">
        <v>9622.7</v>
      </c>
      <c r="F15" s="27">
        <f t="shared" si="0"/>
        <v>99.6</v>
      </c>
      <c r="G15" s="27">
        <f>'[1]Лист1'!$G$44</f>
        <v>9999.3</v>
      </c>
      <c r="H15" s="27">
        <f>'[1]Лист1'!$H$44</f>
        <v>7398.5</v>
      </c>
      <c r="I15" s="27">
        <f>'[1]Лист1'!$I$44</f>
        <v>7203</v>
      </c>
      <c r="J15" s="27">
        <f t="shared" si="1"/>
        <v>103.9</v>
      </c>
      <c r="K15" s="27">
        <f t="shared" si="2"/>
        <v>74</v>
      </c>
      <c r="L15" s="27">
        <f t="shared" si="2"/>
        <v>97.4</v>
      </c>
    </row>
    <row r="16" spans="2:12" ht="30.75">
      <c r="B16" s="8" t="s">
        <v>5</v>
      </c>
      <c r="C16" s="9" t="s">
        <v>32</v>
      </c>
      <c r="D16" s="27">
        <v>901823.3</v>
      </c>
      <c r="E16" s="27"/>
      <c r="F16" s="27">
        <f t="shared" si="0"/>
        <v>0</v>
      </c>
      <c r="G16" s="28">
        <f>'[1]Лист1'!$G$51</f>
        <v>902445.6</v>
      </c>
      <c r="H16" s="28">
        <f>'[1]Лист1'!$H$51</f>
        <v>820678.5</v>
      </c>
      <c r="I16" s="28">
        <f>'[1]Лист1'!$I$51</f>
        <v>823699.6</v>
      </c>
      <c r="J16" s="27" t="e">
        <f t="shared" si="1"/>
        <v>#DIV/0!</v>
      </c>
      <c r="K16" s="27">
        <f t="shared" si="2"/>
        <v>90.9</v>
      </c>
      <c r="L16" s="27">
        <f t="shared" si="2"/>
        <v>100.4</v>
      </c>
    </row>
    <row r="17" spans="2:12" ht="30.75">
      <c r="B17" s="8" t="s">
        <v>6</v>
      </c>
      <c r="C17" s="9" t="s">
        <v>33</v>
      </c>
      <c r="D17" s="27">
        <v>171170.4</v>
      </c>
      <c r="E17" s="27">
        <v>170022</v>
      </c>
      <c r="F17" s="27">
        <f t="shared" si="0"/>
        <v>99.3</v>
      </c>
      <c r="G17" s="28">
        <f>'[1]Лист1'!$G$163</f>
        <v>171614</v>
      </c>
      <c r="H17" s="28">
        <f>'[1]Лист1'!$H$163</f>
        <v>127456.4</v>
      </c>
      <c r="I17" s="28">
        <f>'[1]Лист1'!$I$163</f>
        <v>124201.2</v>
      </c>
      <c r="J17" s="27">
        <f>SUM(G17/E17*100)</f>
        <v>100.9</v>
      </c>
      <c r="K17" s="27">
        <f t="shared" si="2"/>
        <v>74.3</v>
      </c>
      <c r="L17" s="27">
        <f t="shared" si="2"/>
        <v>97.4</v>
      </c>
    </row>
    <row r="18" spans="2:12" ht="46.5">
      <c r="B18" s="8" t="s">
        <v>7</v>
      </c>
      <c r="C18" s="9" t="s">
        <v>34</v>
      </c>
      <c r="D18" s="27">
        <v>11664.9</v>
      </c>
      <c r="E18" s="27">
        <v>13319.8</v>
      </c>
      <c r="F18" s="27">
        <f t="shared" si="0"/>
        <v>114.2</v>
      </c>
      <c r="G18" s="27">
        <f>'[1]Лист1'!$G$201</f>
        <v>11978.2</v>
      </c>
      <c r="H18" s="27">
        <f>'[1]Лист1'!$H$201</f>
        <v>9895.8</v>
      </c>
      <c r="I18" s="27">
        <f>'[1]Лист1'!$I$201</f>
        <v>9627.6</v>
      </c>
      <c r="J18" s="27">
        <f t="shared" si="1"/>
        <v>89.9</v>
      </c>
      <c r="K18" s="27">
        <f t="shared" si="2"/>
        <v>82.6</v>
      </c>
      <c r="L18" s="27">
        <f t="shared" si="2"/>
        <v>97.3</v>
      </c>
    </row>
    <row r="19" spans="2:12" ht="46.5">
      <c r="B19" s="8" t="s">
        <v>8</v>
      </c>
      <c r="C19" s="9" t="s">
        <v>35</v>
      </c>
      <c r="D19" s="27">
        <v>157317.9</v>
      </c>
      <c r="E19" s="27">
        <v>142020.7</v>
      </c>
      <c r="F19" s="27">
        <f t="shared" si="0"/>
        <v>90.3</v>
      </c>
      <c r="G19" s="28">
        <f>'[1]Лист1'!$G$211</f>
        <v>143126.3</v>
      </c>
      <c r="H19" s="28">
        <f>'[1]Лист1'!$H$211</f>
        <v>139080.7</v>
      </c>
      <c r="I19" s="28">
        <f>'[1]Лист1'!$I$211</f>
        <v>138931.9</v>
      </c>
      <c r="J19" s="27">
        <f aca="true" t="shared" si="3" ref="J19:J27">SUM(G19/E19*100)</f>
        <v>100.8</v>
      </c>
      <c r="K19" s="27">
        <f aca="true" t="shared" si="4" ref="K19:K27">SUM(H19/G19*100)</f>
        <v>97.2</v>
      </c>
      <c r="L19" s="27">
        <f aca="true" t="shared" si="5" ref="L19:L27">SUM(I19/H19*100)</f>
        <v>99.9</v>
      </c>
    </row>
    <row r="20" spans="2:12" ht="30.75">
      <c r="B20" s="8" t="s">
        <v>9</v>
      </c>
      <c r="C20" s="9" t="s">
        <v>36</v>
      </c>
      <c r="D20" s="27">
        <v>47585.8</v>
      </c>
      <c r="E20" s="27">
        <v>47000</v>
      </c>
      <c r="F20" s="27">
        <f t="shared" si="0"/>
        <v>98.8</v>
      </c>
      <c r="G20" s="27">
        <f>'[1]Лист1'!$G$274</f>
        <v>45459</v>
      </c>
      <c r="H20" s="27">
        <f>'[1]Лист1'!$H$274</f>
        <v>33553.7</v>
      </c>
      <c r="I20" s="27">
        <f>'[1]Лист1'!$I$274</f>
        <v>32668.2</v>
      </c>
      <c r="J20" s="27">
        <f t="shared" si="3"/>
        <v>96.7</v>
      </c>
      <c r="K20" s="27">
        <f t="shared" si="4"/>
        <v>73.8</v>
      </c>
      <c r="L20" s="27">
        <f t="shared" si="5"/>
        <v>97.4</v>
      </c>
    </row>
    <row r="21" spans="2:12" ht="30.75">
      <c r="B21" s="8" t="s">
        <v>10</v>
      </c>
      <c r="C21" s="9" t="s">
        <v>37</v>
      </c>
      <c r="D21" s="27">
        <v>525.8</v>
      </c>
      <c r="E21" s="27">
        <v>564.5</v>
      </c>
      <c r="F21" s="27">
        <f t="shared" si="0"/>
        <v>107.4</v>
      </c>
      <c r="G21" s="27">
        <f>'[1]Лист1'!$G$306</f>
        <v>578.4</v>
      </c>
      <c r="H21" s="27">
        <f>'[1]Лист1'!$H$306</f>
        <v>740.4</v>
      </c>
      <c r="I21" s="27">
        <f>'[1]Лист1'!$I$306</f>
        <v>698.4</v>
      </c>
      <c r="J21" s="27">
        <f t="shared" si="3"/>
        <v>102.5</v>
      </c>
      <c r="K21" s="27">
        <f t="shared" si="4"/>
        <v>128</v>
      </c>
      <c r="L21" s="27">
        <f t="shared" si="5"/>
        <v>94.3</v>
      </c>
    </row>
    <row r="22" spans="2:12" ht="78">
      <c r="B22" s="8" t="s">
        <v>11</v>
      </c>
      <c r="C22" s="9" t="s">
        <v>38</v>
      </c>
      <c r="D22" s="27">
        <v>453998.6</v>
      </c>
      <c r="E22" s="27">
        <v>511230.7</v>
      </c>
      <c r="F22" s="27">
        <f t="shared" si="0"/>
        <v>112.6</v>
      </c>
      <c r="G22" s="28">
        <f>'[1]Лист1'!$G$319</f>
        <v>378951.2</v>
      </c>
      <c r="H22" s="28">
        <f>'[1]Лист1'!$H$319</f>
        <v>347488.5</v>
      </c>
      <c r="I22" s="28">
        <f>'[1]Лист1'!$I$319</f>
        <v>355061.1</v>
      </c>
      <c r="J22" s="27">
        <f t="shared" si="3"/>
        <v>74.1</v>
      </c>
      <c r="K22" s="27">
        <f t="shared" si="4"/>
        <v>91.7</v>
      </c>
      <c r="L22" s="27">
        <f t="shared" si="5"/>
        <v>102.2</v>
      </c>
    </row>
    <row r="23" spans="2:12" ht="30.75">
      <c r="B23" s="8" t="s">
        <v>12</v>
      </c>
      <c r="C23" s="9" t="s">
        <v>39</v>
      </c>
      <c r="D23" s="27">
        <v>95759</v>
      </c>
      <c r="E23" s="27">
        <f>374126-1650-68258.6</f>
        <v>304217.4</v>
      </c>
      <c r="F23" s="27">
        <f t="shared" si="0"/>
        <v>317.7</v>
      </c>
      <c r="G23" s="28">
        <f>'[1]Лист1'!$G$361</f>
        <v>183210.2</v>
      </c>
      <c r="H23" s="28">
        <f>'[1]Лист1'!$H$361</f>
        <v>129068.4</v>
      </c>
      <c r="I23" s="28">
        <f>'[1]Лист1'!$I$361</f>
        <v>70206.2</v>
      </c>
      <c r="J23" s="27">
        <f t="shared" si="3"/>
        <v>60.2</v>
      </c>
      <c r="K23" s="27">
        <f t="shared" si="4"/>
        <v>70.4</v>
      </c>
      <c r="L23" s="27">
        <f t="shared" si="5"/>
        <v>54.4</v>
      </c>
    </row>
    <row r="24" spans="2:12" ht="78">
      <c r="B24" s="8" t="s">
        <v>13</v>
      </c>
      <c r="C24" s="9" t="s">
        <v>40</v>
      </c>
      <c r="D24" s="27">
        <v>9457.4</v>
      </c>
      <c r="E24" s="27">
        <f>8472+346.6</f>
        <v>8818.6</v>
      </c>
      <c r="F24" s="27">
        <f t="shared" si="0"/>
        <v>93.2</v>
      </c>
      <c r="G24" s="27">
        <f>'[1]Лист1'!$G$383</f>
        <v>9626.4</v>
      </c>
      <c r="H24" s="27">
        <f>'[1]Лист1'!$H$383</f>
        <v>7053.7</v>
      </c>
      <c r="I24" s="27">
        <f>'[1]Лист1'!$I$383</f>
        <v>6867.3</v>
      </c>
      <c r="J24" s="27">
        <f t="shared" si="3"/>
        <v>109.2</v>
      </c>
      <c r="K24" s="27">
        <f t="shared" si="4"/>
        <v>73.3</v>
      </c>
      <c r="L24" s="27">
        <f t="shared" si="5"/>
        <v>97.4</v>
      </c>
    </row>
    <row r="25" spans="2:12" ht="62.25">
      <c r="B25" s="8" t="s">
        <v>14</v>
      </c>
      <c r="C25" s="9" t="s">
        <v>41</v>
      </c>
      <c r="D25" s="27">
        <v>17466.5</v>
      </c>
      <c r="E25" s="27">
        <v>13442.1</v>
      </c>
      <c r="F25" s="27">
        <f t="shared" si="0"/>
        <v>77</v>
      </c>
      <c r="G25" s="28">
        <f>'[1]Лист1'!$G$397</f>
        <v>14722.3</v>
      </c>
      <c r="H25" s="28">
        <f>'[1]Лист1'!$H$397</f>
        <v>14453.2</v>
      </c>
      <c r="I25" s="28">
        <f>'[1]Лист1'!$I$397</f>
        <v>16145.4</v>
      </c>
      <c r="J25" s="27">
        <f t="shared" si="3"/>
        <v>109.5</v>
      </c>
      <c r="K25" s="27">
        <f t="shared" si="4"/>
        <v>98.2</v>
      </c>
      <c r="L25" s="27">
        <f t="shared" si="5"/>
        <v>111.7</v>
      </c>
    </row>
    <row r="26" spans="2:12" ht="46.5">
      <c r="B26" s="8" t="s">
        <v>15</v>
      </c>
      <c r="C26" s="9" t="s">
        <v>42</v>
      </c>
      <c r="D26" s="27">
        <v>59.6</v>
      </c>
      <c r="E26" s="27">
        <v>20</v>
      </c>
      <c r="F26" s="27">
        <f t="shared" si="0"/>
        <v>33.6</v>
      </c>
      <c r="G26" s="28">
        <f>'[1]Лист1'!$G$409</f>
        <v>186.4</v>
      </c>
      <c r="H26" s="28">
        <f>'[1]Лист1'!$H$409</f>
        <v>767.8</v>
      </c>
      <c r="I26" s="28">
        <f>'[1]Лист1'!$I$409</f>
        <v>341.4</v>
      </c>
      <c r="J26" s="27">
        <f t="shared" si="3"/>
        <v>932</v>
      </c>
      <c r="K26" s="27">
        <f t="shared" si="4"/>
        <v>411.9</v>
      </c>
      <c r="L26" s="27">
        <f t="shared" si="5"/>
        <v>44.5</v>
      </c>
    </row>
    <row r="27" spans="2:12" ht="62.25">
      <c r="B27" s="8" t="s">
        <v>46</v>
      </c>
      <c r="C27" s="9" t="s">
        <v>58</v>
      </c>
      <c r="D27" s="27">
        <v>0</v>
      </c>
      <c r="E27" s="27">
        <v>9</v>
      </c>
      <c r="F27" s="27" t="e">
        <f t="shared" si="0"/>
        <v>#DIV/0!</v>
      </c>
      <c r="G27" s="27">
        <f>'[1]Лист1'!$G$414</f>
        <v>155</v>
      </c>
      <c r="H27" s="27">
        <f>'[1]Лист1'!$H$414</f>
        <v>156.6</v>
      </c>
      <c r="I27" s="27">
        <f>'[1]Лист1'!$I$414</f>
        <v>156.6</v>
      </c>
      <c r="J27" s="27">
        <f t="shared" si="3"/>
        <v>1722.2</v>
      </c>
      <c r="K27" s="27">
        <f t="shared" si="4"/>
        <v>101</v>
      </c>
      <c r="L27" s="27">
        <f t="shared" si="5"/>
        <v>100</v>
      </c>
    </row>
    <row r="28" spans="2:12" ht="15">
      <c r="B28" s="8" t="s">
        <v>43</v>
      </c>
      <c r="C28" s="9" t="s">
        <v>16</v>
      </c>
      <c r="D28" s="27">
        <v>62239.1</v>
      </c>
      <c r="E28" s="27"/>
      <c r="F28" s="27">
        <f>SUM(E28/D28*100)</f>
        <v>0</v>
      </c>
      <c r="G28" s="28">
        <f>'[1]Лист1'!$G$423</f>
        <v>79857</v>
      </c>
      <c r="H28" s="27">
        <f>'[1]Лист1'!$H$423</f>
        <v>59494.4</v>
      </c>
      <c r="I28" s="27">
        <f>'[1]Лист1'!$I$423</f>
        <v>58359.3</v>
      </c>
      <c r="J28" s="27" t="e">
        <f>SUM(G28/E28*100)</f>
        <v>#DIV/0!</v>
      </c>
      <c r="K28" s="27">
        <f>SUM(H28/G28*100)</f>
        <v>74.5</v>
      </c>
      <c r="L28" s="27">
        <f>SUM(I28/H28*100)</f>
        <v>98.1</v>
      </c>
    </row>
    <row r="29" spans="2:12" ht="15" collapsed="1">
      <c r="B29" s="8"/>
      <c r="C29" s="9" t="s">
        <v>25</v>
      </c>
      <c r="D29" s="27">
        <v>0</v>
      </c>
      <c r="E29" s="27">
        <v>0</v>
      </c>
      <c r="F29" s="27" t="e">
        <f>SUM(E29/D29*100)</f>
        <v>#DIV/0!</v>
      </c>
      <c r="G29" s="27"/>
      <c r="H29" s="27">
        <f>'[1]Лист1'!$H$452</f>
        <v>15000</v>
      </c>
      <c r="I29" s="27">
        <f>'[1]Лист1'!$I$452</f>
        <v>30000</v>
      </c>
      <c r="J29" s="27"/>
      <c r="K29" s="27"/>
      <c r="L29" s="27"/>
    </row>
    <row r="30" spans="2:12" s="12" customFormat="1" ht="15">
      <c r="B30" s="10" t="s">
        <v>17</v>
      </c>
      <c r="C30" s="11"/>
      <c r="D30" s="29">
        <f>SUM(D29+D26+D25+D24+D23+D22+D21+D20+D19+D18+D17+D16+D15+D14+D13+D12+D28)</f>
        <v>1947758</v>
      </c>
      <c r="E30" s="29">
        <f>SUM(E29+E26+E25+E24+E23+E22+E21+E20+E19+E18+E17+E16+E15+E14+E13+E12+E28)</f>
        <v>1224305</v>
      </c>
      <c r="F30" s="29">
        <f>SUM(E30/D30*100)</f>
        <v>62.9</v>
      </c>
      <c r="G30" s="29">
        <f>SUM(G29+G26+G25+G24+G23+G22+G21+G20+G19+G18+G17+G16+G15+G14+G13+G12+G28+G27)</f>
        <v>1957030.3</v>
      </c>
      <c r="H30" s="29">
        <f>SUM(H29+H26+H25+H24+H23+H22+H21+H20+H19+H18+H17+H16+H15+H14+H13+H12+H28+H27)</f>
        <v>1716998.4</v>
      </c>
      <c r="I30" s="29">
        <f>SUM(I29+I26+I25+I24+I23+I22+I21+I20+I19+I18+I17+I16+I15+I14+I13+I12+I28+I27)</f>
        <v>1678838.9</v>
      </c>
      <c r="J30" s="29">
        <f>SUM(G30/E30*100)</f>
        <v>159.8</v>
      </c>
      <c r="K30" s="29">
        <f>SUM(H30/G30*100)</f>
        <v>87.7</v>
      </c>
      <c r="L30" s="29">
        <f>SUM(I30/H30*100)</f>
        <v>97.8</v>
      </c>
    </row>
    <row r="31" spans="4:12" ht="15">
      <c r="D31" s="12"/>
      <c r="E31" s="12"/>
      <c r="F31" s="12"/>
      <c r="G31" s="13"/>
      <c r="H31" s="13"/>
      <c r="I31" s="13"/>
      <c r="J31" s="12"/>
      <c r="K31" s="12"/>
      <c r="L31" s="12"/>
    </row>
    <row r="32" spans="7:9" ht="15">
      <c r="G32" s="14"/>
      <c r="H32" s="14"/>
      <c r="I32" s="14"/>
    </row>
    <row r="33" spans="2:12" ht="15">
      <c r="B33" s="15"/>
      <c r="F33" s="16"/>
      <c r="G33" s="16"/>
      <c r="H33" s="16"/>
      <c r="I33" s="16"/>
      <c r="J33" s="16"/>
      <c r="K33" s="16"/>
      <c r="L33" s="16"/>
    </row>
    <row r="34" spans="2:12" ht="15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</row>
    <row r="35" spans="2:12" ht="15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</row>
  </sheetData>
  <sheetProtection/>
  <mergeCells count="14">
    <mergeCell ref="B4:L4"/>
    <mergeCell ref="B9:B10"/>
    <mergeCell ref="C9:C10"/>
    <mergeCell ref="D9:D10"/>
    <mergeCell ref="B1:L1"/>
    <mergeCell ref="B2:L2"/>
    <mergeCell ref="B5:L5"/>
    <mergeCell ref="B3:L3"/>
    <mergeCell ref="G8:I8"/>
    <mergeCell ref="G9:I9"/>
    <mergeCell ref="B6:L6"/>
    <mergeCell ref="E9:E10"/>
    <mergeCell ref="F9:F10"/>
    <mergeCell ref="J9:L9"/>
  </mergeCells>
  <printOptions/>
  <pageMargins left="0.5905511811023623" right="0.5905511811023623" top="0.9448818897637796" bottom="0.35433070866141736" header="0.31496062992125984" footer="0.31496062992125984"/>
  <pageSetup fitToHeight="0" fitToWidth="1" horizontalDpi="600" verticalDpi="600" orientation="landscape" paperSize="8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Лукашевич О.А.</dc:creator>
  <cp:keywords/>
  <dc:description/>
  <cp:lastModifiedBy>Fedorova</cp:lastModifiedBy>
  <cp:lastPrinted>2020-11-24T04:46:57Z</cp:lastPrinted>
  <dcterms:created xsi:type="dcterms:W3CDTF">2019-05-06T02:21:20Z</dcterms:created>
  <dcterms:modified xsi:type="dcterms:W3CDTF">2021-11-12T10:13:46Z</dcterms:modified>
  <cp:category/>
  <cp:version/>
  <cp:contentType/>
  <cp:contentStatus/>
</cp:coreProperties>
</file>