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5" yWindow="1230" windowWidth="10110" windowHeight="11340" tabRatio="777" activeTab="1"/>
  </bookViews>
  <sheets>
    <sheet name="входная" sheetId="1" r:id="rId1"/>
    <sheet name="выходная" sheetId="2" r:id="rId2"/>
    <sheet name="динамика 2020" sheetId="3" r:id="rId3"/>
    <sheet name="динамика 2019" sheetId="4" r:id="rId4"/>
    <sheet name="динамика 2018" sheetId="5" r:id="rId5"/>
    <sheet name="динамика 2017" sheetId="6" r:id="rId6"/>
    <sheet name="динамика 2016" sheetId="7" r:id="rId7"/>
    <sheet name="динамика 2015" sheetId="8" r:id="rId8"/>
    <sheet name="динамика 2014" sheetId="9" r:id="rId9"/>
    <sheet name="динамика индекс" sheetId="10" r:id="rId10"/>
    <sheet name="динамика 2022" sheetId="11" r:id="rId11"/>
  </sheets>
  <definedNames>
    <definedName name="_xlnm.Print_Titles" localSheetId="1">'выходная'!$4:$5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I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<sst xmlns="http://schemas.openxmlformats.org/spreadsheetml/2006/main" count="2282" uniqueCount="304">
  <si>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</si>
  <si>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</si>
  <si>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</si>
  <si>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</si>
  <si>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</si>
  <si>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</si>
  <si>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</si>
  <si>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</si>
  <si>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</si>
  <si>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</si>
  <si>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</si>
  <si>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</si>
  <si>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</si>
  <si>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</si>
  <si>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</si>
  <si>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</si>
  <si>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</si>
  <si>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</si>
  <si>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</si>
  <si>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</si>
  <si>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Морковь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</si>
  <si>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</si>
  <si>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</si>
  <si>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</si>
  <si>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</si>
  <si>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</si>
  <si>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</si>
  <si>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</si>
  <si>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</si>
  <si>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</si>
  <si>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</si>
  <si>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</si>
  <si>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</si>
  <si>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</si>
  <si>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</si>
  <si>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</si>
  <si>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</si>
  <si>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</si>
  <si>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</si>
  <si>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</si>
  <si>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</si>
  <si>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</si>
  <si>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</si>
  <si>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</si>
  <si>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Молоко цельное разливное</t>
  </si>
  <si>
    <t>1 л</t>
  </si>
  <si>
    <t>Сметана 15% жирности, фасованная</t>
  </si>
  <si>
    <t>Сыр твердый отечественный</t>
  </si>
  <si>
    <t>Сыр плавленный</t>
  </si>
  <si>
    <t>Сыр "Адыгейский"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</si>
  <si>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</si>
  <si>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</si>
  <si>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</si>
  <si>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</si>
  <si>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</si>
  <si>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</si>
  <si>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</si>
  <si>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Горох, кг</t>
  </si>
  <si>
    <t>Фасоль, кг</t>
  </si>
  <si>
    <t>Мука пшеничная в/с, кг</t>
  </si>
  <si>
    <t>Крупа: манная, кг</t>
  </si>
  <si>
    <t xml:space="preserve">           гречневая,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</si>
  <si>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</si>
  <si>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</si>
  <si>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</si>
  <si>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</si>
  <si>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</si>
  <si>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</si>
  <si>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</si>
  <si>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</si>
  <si>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</si>
  <si>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</si>
  <si>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</si>
  <si>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</si>
  <si>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</si>
  <si>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</si>
  <si>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</si>
  <si>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</si>
  <si>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</si>
  <si>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</si>
  <si>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шлифованный, 1кг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</si>
  <si>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</si>
  <si>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</si>
  <si>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</si>
  <si>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</si>
  <si>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</si>
  <si>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</si>
  <si>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</si>
  <si>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</si>
  <si>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</si>
  <si>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</si>
  <si>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</si>
  <si>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</si>
  <si>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</si>
  <si>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</si>
  <si>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</si>
  <si>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</si>
  <si>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</si>
  <si>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 xml:space="preserve">Масло животное </t>
  </si>
  <si>
    <t>Творог до 5% жирн.</t>
  </si>
  <si>
    <t>Соль йодированная</t>
  </si>
  <si>
    <t>Соль поваренная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</si>
  <si>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</si>
  <si>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 xml:space="preserve">Маргарин столовый и бутербродный весовой и фасованный типа «Масло легкое деревенское», «Рама» и т.п., цена в пересчете за кг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</si>
  <si>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</si>
  <si>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</si>
  <si>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</si>
  <si>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</si>
  <si>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</si>
  <si>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</si>
  <si>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</si>
  <si>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</si>
  <si>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</si>
  <si>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</si>
  <si>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</si>
  <si>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</si>
  <si>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</si>
  <si>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</si>
  <si>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Печень говяжья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</si>
  <si>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</si>
  <si>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</si>
  <si>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Январь</t>
  </si>
  <si>
    <t>ООО "Вишневый город"</t>
  </si>
  <si>
    <t>октябрь</t>
  </si>
  <si>
    <t>ноябрь</t>
  </si>
  <si>
    <t>Декабрь</t>
  </si>
  <si>
    <t>индекс на 01 02 2012</t>
  </si>
  <si>
    <t>индекс на 01 03 2012</t>
  </si>
  <si>
    <t>ДИНАМИКА РОЗНИНЫХ ЦЕН НА ПРОДОВОЛЬСТВЕННЫЕ ТОВАРЫ ЗА 2012 ГОД</t>
  </si>
  <si>
    <t>индекс на 01 04 2012</t>
  </si>
  <si>
    <t>индекс за I квартал 2012 год</t>
  </si>
  <si>
    <t>индекс на 01 05 2012</t>
  </si>
  <si>
    <t>индекс на 01 06 2012</t>
  </si>
  <si>
    <t>индекс на 01 07 2012</t>
  </si>
  <si>
    <t>индекс за II квартал 2012 год</t>
  </si>
  <si>
    <t>индекс на 01 08 2012</t>
  </si>
  <si>
    <t>индекс на 01 09 2012</t>
  </si>
  <si>
    <t>индекс на 01 10 2012</t>
  </si>
  <si>
    <t>индекс за III квартал 2012 год</t>
  </si>
  <si>
    <t>индекс на 01 11 2012</t>
  </si>
  <si>
    <t>индекс на 01 12 2012</t>
  </si>
  <si>
    <t>индекс на 01 01 2013</t>
  </si>
  <si>
    <t>Осинниковскому городскому округу</t>
  </si>
  <si>
    <t>Ззаместитель Главы городского округа по экономике и коммерции</t>
  </si>
  <si>
    <t>Ю.А. Самарская</t>
  </si>
  <si>
    <t>Декабрь
2013г.</t>
  </si>
  <si>
    <t>Январь
2014г.</t>
  </si>
  <si>
    <t>Февраль 2014г.</t>
  </si>
  <si>
    <t>Март 2014г.</t>
  </si>
  <si>
    <t>Апрель 2014г.</t>
  </si>
  <si>
    <t>Май 2014г.</t>
  </si>
  <si>
    <t>Июнь 2014г.</t>
  </si>
  <si>
    <t>Июль 2014г.</t>
  </si>
  <si>
    <t>Август 2014 г.</t>
  </si>
  <si>
    <t>Сентябрь 2014г.</t>
  </si>
  <si>
    <t>Октябрь 2014г.</t>
  </si>
  <si>
    <t>Ноябрь 2014 г.</t>
  </si>
  <si>
    <t>Декабрь 2014г.</t>
  </si>
  <si>
    <t>Исполнитель Е.А. Мошкина 8 (38471) 4-30-00</t>
  </si>
  <si>
    <t>ДИНАМИКА РОЗНИЧНЫХ ЦЕН НА ПРОДОВОЛЬСТВЕННЫЕ ТОВАРЫ ЗА 2014 ГОД</t>
  </si>
  <si>
    <t>п/п</t>
  </si>
  <si>
    <t>ДИНАМИКА РОЗНИЧНЫХ ЦЕН НА ПРОДОВОЛЬСТВЕННЫЕ ТОВАРЫ ЗА 2015 ГОД</t>
  </si>
  <si>
    <t>Декабрь
2014г.</t>
  </si>
  <si>
    <t>Январь
2015г.</t>
  </si>
  <si>
    <t>Февраль 2015г.</t>
  </si>
  <si>
    <t>Март 2015г.</t>
  </si>
  <si>
    <t>Апрель 2015г.</t>
  </si>
  <si>
    <t>Май 2015г.</t>
  </si>
  <si>
    <t>Июнь 2015г.</t>
  </si>
  <si>
    <t>Июль 2015г.</t>
  </si>
  <si>
    <t>Август 2015 г.</t>
  </si>
  <si>
    <t>Сентябрь 2015г.</t>
  </si>
  <si>
    <t>Октябрь 2015г.</t>
  </si>
  <si>
    <t>Ноябрь 2015г.</t>
  </si>
  <si>
    <t>Декабрь 2015г.</t>
  </si>
  <si>
    <t>Исполнитель А.В.Лузан  8 (38471) 4-30-00</t>
  </si>
  <si>
    <t>Ю.А.Самарская</t>
  </si>
  <si>
    <t>Заместитель Главы городского округа по экономике и коммерции</t>
  </si>
  <si>
    <t>ООО"Вишневый город"</t>
  </si>
  <si>
    <t>ДИНАМИКА РОЗНИЧНЫХ ЦЕН НА ПРОДОВОЛЬСТВЕННЫЕ ТОВАРЫ ЗА 2016 ГОД</t>
  </si>
  <si>
    <t>Декабрь
2015г.</t>
  </si>
  <si>
    <t>Январь
2016г.</t>
  </si>
  <si>
    <t>Февраль 2016г.</t>
  </si>
  <si>
    <t>Март 2016г.</t>
  </si>
  <si>
    <t>Апрель 2016г.</t>
  </si>
  <si>
    <t>Май 2016г.</t>
  </si>
  <si>
    <t>Июнь 2016г.</t>
  </si>
  <si>
    <t>Июль 2016г.</t>
  </si>
  <si>
    <t>Август 2016 г.</t>
  </si>
  <si>
    <t>Сентябрь 2016г.</t>
  </si>
  <si>
    <t>Октябрь 2016г.</t>
  </si>
  <si>
    <t>Ноябрь 2016г.</t>
  </si>
  <si>
    <t>Декабрь 2016г.</t>
  </si>
  <si>
    <t>ЗАО "Тандер" магазин "Магнит"</t>
  </si>
  <si>
    <t>Свинина бескостная</t>
  </si>
  <si>
    <t>Творог 5-9% жирн.</t>
  </si>
  <si>
    <t xml:space="preserve">           терпуг</t>
  </si>
  <si>
    <t>Масло сливочное 82,5%жирн.</t>
  </si>
  <si>
    <t>Масло сливочное</t>
  </si>
  <si>
    <t>Исполнитель А.В.Лузан 8 (38471) 4-30-00</t>
  </si>
  <si>
    <t>Заместитель Главы городского округа по  экономике и коммерции</t>
  </si>
  <si>
    <t>ДИНАМИКА РОЗНИЧНЫХ ЦЕН НА ПРОДОВОЛЬСТВЕННЫЕ ТОВАРЫ ЗА 2017 ГОД</t>
  </si>
  <si>
    <t>Декабрь
2016г.</t>
  </si>
  <si>
    <t>Январь
2017г.</t>
  </si>
  <si>
    <t>Февраль 2017г.</t>
  </si>
  <si>
    <t>Март 2017г.</t>
  </si>
  <si>
    <t>Апрель 2017г.</t>
  </si>
  <si>
    <t>Май 2017г.</t>
  </si>
  <si>
    <t>Июнь 2017г.</t>
  </si>
  <si>
    <t>Июль 2017г.</t>
  </si>
  <si>
    <t>Август 2017 г.</t>
  </si>
  <si>
    <t>Сентябрь 2017г.</t>
  </si>
  <si>
    <t>Октябрь 2017г.</t>
  </si>
  <si>
    <t>Ноябрь 2017г.</t>
  </si>
  <si>
    <t>Декабрь 2017г.</t>
  </si>
  <si>
    <t>ООО "Элемент-Трейд" магазин "Монетка"</t>
  </si>
  <si>
    <t>ДИНАМИКА РОЗНИЧНЫХ ЦЕН НА ПРОДОВОЛЬСТВЕННЫЕ ТОВАРЫ ЗА 2018 ГОД</t>
  </si>
  <si>
    <t>Декабрь
2017г.</t>
  </si>
  <si>
    <t>Январь
2018г.</t>
  </si>
  <si>
    <t>Февраль 2018г.</t>
  </si>
  <si>
    <t>Март 2018г.</t>
  </si>
  <si>
    <t>Апрель 2018г.</t>
  </si>
  <si>
    <t>Май 2018г.</t>
  </si>
  <si>
    <t>Июнь 2018г.</t>
  </si>
  <si>
    <t>Июль 2018г.</t>
  </si>
  <si>
    <t>Август 2018г.</t>
  </si>
  <si>
    <t>Сентябрь 2018г.</t>
  </si>
  <si>
    <t>Октябрь 2018г.</t>
  </si>
  <si>
    <t>Ноябрь 2018г.</t>
  </si>
  <si>
    <t>Декабрь 2018г.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</si>
  <si>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</si>
  <si>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</si>
  <si>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</si>
  <si>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</si>
  <si>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</si>
  <si>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</si>
  <si>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</si>
  <si>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</si>
  <si>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</si>
  <si>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ДИНАМИКА РОЗНИЧНЫХ ЦЕН НА ПРОДОВОЛЬСТВЕННЫЕ ТОВАРЫ ЗА 2019 ГОД</t>
  </si>
  <si>
    <t>Декабрь
2018г.</t>
  </si>
  <si>
    <t>Январь
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</si>
  <si>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</si>
  <si>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</si>
  <si>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</si>
  <si>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</si>
  <si>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</si>
  <si>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</si>
  <si>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</si>
  <si>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</si>
  <si>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</si>
  <si>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</si>
  <si>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</si>
  <si>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x</t>
  </si>
  <si>
    <t>Исполнитель Е.А.Шункова 8 (38471) 4-30-00</t>
  </si>
  <si>
    <t>Декабрь
2019г.</t>
  </si>
  <si>
    <t>Январь
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</si>
  <si>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</si>
  <si>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</si>
  <si>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</si>
  <si>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</si>
  <si>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</si>
  <si>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</si>
  <si>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</si>
  <si>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</si>
  <si>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</si>
  <si>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</si>
  <si>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</si>
  <si>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Исполнитель Е.М. Бурнашова 8 (38471) 4-30-00</t>
  </si>
  <si>
    <t>_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</si>
  <si>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</si>
  <si>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</si>
  <si>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</si>
  <si>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</si>
  <si>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</si>
  <si>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</si>
  <si>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</si>
  <si>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</si>
  <si>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</si>
  <si>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</si>
  <si>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</si>
  <si>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</si>
  <si>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</si>
  <si>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</si>
  <si>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</si>
  <si>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ДИНАМИКА РОЗНИЧНЫХ ЦЕН НА ПРОДОВОЛЬСТВЕННЫЕ ТОВАРЫ ЗА 2022 ГОД</t>
  </si>
  <si>
    <t>Январь
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</si>
  <si>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</si>
  <si>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</si>
  <si>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</si>
  <si>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</si>
  <si>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</si>
  <si>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</si>
  <si>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</si>
  <si>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</si>
  <si>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</si>
  <si>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</si>
  <si>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</si>
  <si>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камбала</t>
  </si>
  <si>
    <t>горбуша</t>
  </si>
  <si>
    <t>скумбрия</t>
  </si>
  <si>
    <t xml:space="preserve"> терпуг</t>
  </si>
  <si>
    <t>170.30</t>
  </si>
  <si>
    <t>Заместитель Главы городского округа по  экономике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</si>
</sst>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6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Symbol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2" fontId="2" fillId="0" borderId="13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3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 vertical="top"/>
      <protection hidden="1"/>
    </xf>
    <xf numFmtId="2" fontId="0" fillId="0" borderId="16" xfId="0" applyNumberFormat="1" applyBorder="1" applyAlignment="1" applyProtection="1">
      <alignment horizontal="center" vertical="top"/>
      <protection hidden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3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2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 applyProtection="1">
      <alignment horizontal="center" vertical="top"/>
      <protection hidden="1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 vertical="top"/>
      <protection hidden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Border="1" applyAlignment="1" applyProtection="1">
      <alignment horizontal="center"/>
      <protection hidden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4" fontId="2" fillId="0" borderId="0" xfId="0" applyNumberFormat="1" applyFont="1" applyBorder="1" applyAlignment="1">
      <alignment horizontal="center"/>
    </xf>
    <xf numFmtId="0" fontId="0" fillId="32" borderId="2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2" fontId="0" fillId="32" borderId="13" xfId="0" applyNumberFormat="1" applyFont="1" applyFill="1" applyBorder="1" applyAlignment="1">
      <alignment/>
    </xf>
    <xf numFmtId="177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 applyProtection="1">
      <alignment horizontal="center" vertical="top"/>
      <protection hidden="1"/>
    </xf>
    <xf numFmtId="2" fontId="2" fillId="0" borderId="1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2" fontId="0" fillId="32" borderId="13" xfId="0" applyNumberFormat="1" applyFont="1" applyFill="1" applyBorder="1" applyAlignment="1">
      <alignment/>
    </xf>
    <xf numFmtId="2" fontId="0" fillId="32" borderId="13" xfId="0" applyNumberFormat="1" applyFont="1" applyFill="1" applyBorder="1" applyAlignment="1">
      <alignment horizontal="center" vertical="center"/>
    </xf>
    <xf numFmtId="2" fontId="0" fillId="32" borderId="13" xfId="0" applyNumberFormat="1" applyFill="1" applyBorder="1" applyAlignment="1" applyProtection="1">
      <alignment horizontal="center"/>
      <protection hidden="1"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5" xfId="0" applyBorder="1" applyAlignment="1">
      <alignment/>
    </xf>
    <xf numFmtId="2" fontId="0" fillId="0" borderId="13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3" xfId="0" applyFont="1" applyBorder="1" applyAlignment="1" applyProtection="1">
      <alignment horizontal="left" vertical="top" wrapText="1"/>
      <protection hidden="1"/>
    </xf>
    <xf numFmtId="2" fontId="0" fillId="0" borderId="13" xfId="0" applyNumberFormat="1" applyBorder="1" applyAlignment="1" applyProtection="1">
      <alignment/>
      <protection hidden="1"/>
    </xf>
    <xf numFmtId="2" fontId="0" fillId="0" borderId="21" xfId="0" applyNumberFormat="1" applyBorder="1" applyAlignment="1" applyProtection="1">
      <alignment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hidden="1"/>
    </xf>
    <xf numFmtId="2" fontId="0" fillId="0" borderId="21" xfId="0" applyNumberFormat="1" applyBorder="1" applyAlignment="1" applyProtection="1">
      <alignment vertical="center"/>
      <protection hidden="1"/>
    </xf>
    <xf numFmtId="2" fontId="0" fillId="0" borderId="13" xfId="0" applyNumberFormat="1" applyBorder="1" applyAlignment="1" applyProtection="1">
      <alignment vertical="top"/>
      <protection hidden="1"/>
    </xf>
    <xf numFmtId="2" fontId="0" fillId="0" borderId="21" xfId="0" applyNumberFormat="1" applyBorder="1" applyAlignment="1" applyProtection="1">
      <alignment vertical="top"/>
      <protection hidden="1"/>
    </xf>
    <xf numFmtId="2" fontId="0" fillId="0" borderId="20" xfId="0" applyNumberFormat="1" applyFont="1" applyBorder="1" applyAlignment="1">
      <alignment vertical="center"/>
    </xf>
    <xf numFmtId="2" fontId="0" fillId="0" borderId="13" xfId="0" applyNumberFormat="1" applyBorder="1" applyAlignment="1" applyProtection="1">
      <alignment horizontal="right"/>
      <protection hidden="1"/>
    </xf>
    <xf numFmtId="2" fontId="0" fillId="0" borderId="13" xfId="0" applyNumberFormat="1" applyBorder="1" applyAlignment="1" applyProtection="1">
      <alignment horizontal="right" vertical="top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Border="1" applyAlignment="1" applyProtection="1">
      <alignment horizontal="right" vertical="center"/>
      <protection hidden="1"/>
    </xf>
    <xf numFmtId="2" fontId="0" fillId="0" borderId="13" xfId="0" applyNumberFormat="1" applyFont="1" applyBorder="1" applyAlignment="1">
      <alignment horizontal="right" vertical="center"/>
    </xf>
    <xf numFmtId="2" fontId="0" fillId="0" borderId="27" xfId="0" applyNumberFormat="1" applyFon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ill="1" applyBorder="1" applyAlignment="1" applyProtection="1">
      <alignment horizontal="right"/>
      <protection hidden="1"/>
    </xf>
    <xf numFmtId="2" fontId="0" fillId="0" borderId="27" xfId="0" applyNumberFormat="1" applyFill="1" applyBorder="1" applyAlignment="1" applyProtection="1">
      <alignment horizontal="right" vertical="center"/>
      <protection hidden="1"/>
    </xf>
    <xf numFmtId="2" fontId="0" fillId="0" borderId="27" xfId="0" applyNumberFormat="1" applyFont="1" applyFill="1" applyBorder="1" applyAlignment="1" applyProtection="1">
      <alignment horizontal="right" vertical="top"/>
      <protection hidden="1"/>
    </xf>
    <xf numFmtId="2" fontId="0" fillId="0" borderId="24" xfId="0" applyNumberForma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2" fontId="0" fillId="33" borderId="13" xfId="0" applyNumberForma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0" fontId="22" fillId="0" borderId="2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/>
      <protection hidden="1"/>
    </xf>
    <xf numFmtId="2" fontId="22" fillId="0" borderId="21" xfId="0" applyNumberFormat="1" applyFont="1" applyBorder="1" applyAlignment="1" applyProtection="1">
      <alignment/>
      <protection hidden="1"/>
    </xf>
    <xf numFmtId="2" fontId="22" fillId="0" borderId="24" xfId="0" applyNumberFormat="1" applyFont="1" applyBorder="1" applyAlignment="1">
      <alignment horizontal="right" vertical="center" wrapText="1"/>
    </xf>
    <xf numFmtId="2" fontId="22" fillId="0" borderId="13" xfId="0" applyNumberFormat="1" applyFont="1" applyBorder="1" applyAlignment="1" applyProtection="1">
      <alignment horizontal="center"/>
      <protection hidden="1"/>
    </xf>
    <xf numFmtId="2" fontId="22" fillId="0" borderId="13" xfId="0" applyNumberFormat="1" applyFont="1" applyBorder="1" applyAlignment="1" applyProtection="1">
      <alignment horizontal="right" vertical="center"/>
      <protection hidden="1"/>
    </xf>
    <xf numFmtId="2" fontId="22" fillId="0" borderId="13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 applyProtection="1">
      <alignment horizontal="right"/>
      <protection hidden="1"/>
    </xf>
    <xf numFmtId="179" fontId="22" fillId="0" borderId="0" xfId="0" applyNumberFormat="1" applyFont="1" applyAlignment="1">
      <alignment/>
    </xf>
    <xf numFmtId="2" fontId="22" fillId="33" borderId="13" xfId="0" applyNumberFormat="1" applyFont="1" applyFill="1" applyBorder="1" applyAlignment="1" applyProtection="1">
      <alignment horizontal="right"/>
      <protection hidden="1"/>
    </xf>
    <xf numFmtId="2" fontId="22" fillId="0" borderId="13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vertical="top" wrapText="1"/>
    </xf>
    <xf numFmtId="2" fontId="22" fillId="0" borderId="13" xfId="0" applyNumberFormat="1" applyFont="1" applyBorder="1" applyAlignment="1" applyProtection="1">
      <alignment vertical="center"/>
      <protection hidden="1"/>
    </xf>
    <xf numFmtId="2" fontId="22" fillId="0" borderId="21" xfId="0" applyNumberFormat="1" applyFont="1" applyBorder="1" applyAlignment="1" applyProtection="1">
      <alignment vertical="center"/>
      <protection hidden="1"/>
    </xf>
    <xf numFmtId="2" fontId="22" fillId="0" borderId="13" xfId="0" applyNumberFormat="1" applyFont="1" applyBorder="1" applyAlignment="1" applyProtection="1">
      <alignment horizontal="center" vertical="top"/>
      <protection hidden="1"/>
    </xf>
    <xf numFmtId="1" fontId="22" fillId="0" borderId="13" xfId="0" applyNumberFormat="1" applyFont="1" applyBorder="1" applyAlignment="1">
      <alignment horizontal="center"/>
    </xf>
    <xf numFmtId="2" fontId="22" fillId="0" borderId="27" xfId="0" applyNumberFormat="1" applyFont="1" applyFill="1" applyBorder="1" applyAlignment="1" applyProtection="1">
      <alignment horizontal="right" vertical="center"/>
      <protection hidden="1"/>
    </xf>
    <xf numFmtId="2" fontId="22" fillId="0" borderId="27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wrapText="1"/>
    </xf>
    <xf numFmtId="2" fontId="22" fillId="0" borderId="13" xfId="0" applyNumberFormat="1" applyFont="1" applyBorder="1" applyAlignment="1" applyProtection="1">
      <alignment vertical="top"/>
      <protection hidden="1"/>
    </xf>
    <xf numFmtId="2" fontId="22" fillId="0" borderId="21" xfId="0" applyNumberFormat="1" applyFont="1" applyBorder="1" applyAlignment="1" applyProtection="1">
      <alignment vertical="top"/>
      <protection hidden="1"/>
    </xf>
    <xf numFmtId="2" fontId="22" fillId="0" borderId="13" xfId="0" applyNumberFormat="1" applyFont="1" applyBorder="1" applyAlignment="1" applyProtection="1">
      <alignment horizontal="right" vertical="top"/>
      <protection hidden="1"/>
    </xf>
    <xf numFmtId="2" fontId="22" fillId="0" borderId="27" xfId="0" applyNumberFormat="1" applyFont="1" applyFill="1" applyBorder="1" applyAlignment="1" applyProtection="1">
      <alignment horizontal="right" vertical="top"/>
      <protection hidden="1"/>
    </xf>
    <xf numFmtId="2" fontId="21" fillId="0" borderId="13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 horizontal="center" vertical="center"/>
      <protection hidden="1"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hidden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/>
    </xf>
    <xf numFmtId="2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2" fontId="27" fillId="0" borderId="13" xfId="0" applyNumberFormat="1" applyFont="1" applyBorder="1" applyAlignment="1" applyProtection="1">
      <alignment horizontal="center"/>
      <protection hidden="1"/>
    </xf>
    <xf numFmtId="2" fontId="0" fillId="33" borderId="0" xfId="0" applyNumberFormat="1" applyFill="1" applyBorder="1" applyAlignment="1" applyProtection="1">
      <alignment horizontal="center"/>
      <protection locked="0"/>
    </xf>
    <xf numFmtId="2" fontId="22" fillId="0" borderId="13" xfId="0" applyNumberFormat="1" applyFont="1" applyFill="1" applyBorder="1" applyAlignment="1">
      <alignment horizontal="right" vertical="center"/>
    </xf>
    <xf numFmtId="2" fontId="22" fillId="0" borderId="13" xfId="0" applyNumberFormat="1" applyFont="1" applyFill="1" applyBorder="1" applyAlignment="1" applyProtection="1">
      <alignment horizontal="right"/>
      <protection hidden="1"/>
    </xf>
    <xf numFmtId="2" fontId="2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top"/>
    </xf>
    <xf numFmtId="2" fontId="22" fillId="0" borderId="13" xfId="0" applyNumberFormat="1" applyFont="1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 applyProtection="1">
      <alignment horizontal="right"/>
      <protection hidden="1"/>
    </xf>
    <xf numFmtId="2" fontId="13" fillId="0" borderId="21" xfId="0" applyNumberFormat="1" applyFont="1" applyBorder="1" applyAlignment="1" applyProtection="1">
      <alignment/>
      <protection hidden="1"/>
    </xf>
    <xf numFmtId="2" fontId="13" fillId="0" borderId="24" xfId="0" applyNumberFormat="1" applyFont="1" applyBorder="1" applyAlignment="1">
      <alignment horizontal="right" vertical="center" wrapText="1"/>
    </xf>
    <xf numFmtId="2" fontId="13" fillId="0" borderId="13" xfId="0" applyNumberFormat="1" applyFont="1" applyBorder="1" applyAlignment="1" applyProtection="1">
      <alignment horizontal="center"/>
      <protection hidden="1"/>
    </xf>
    <xf numFmtId="2" fontId="13" fillId="0" borderId="13" xfId="0" applyNumberFormat="1" applyFont="1" applyBorder="1" applyAlignment="1" applyProtection="1">
      <alignment horizontal="right" vertical="center"/>
      <protection hidden="1"/>
    </xf>
    <xf numFmtId="2" fontId="13" fillId="0" borderId="13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 applyProtection="1">
      <alignment/>
      <protection hidden="1"/>
    </xf>
    <xf numFmtId="2" fontId="13" fillId="33" borderId="13" xfId="0" applyNumberFormat="1" applyFont="1" applyFill="1" applyBorder="1" applyAlignment="1" applyProtection="1">
      <alignment horizontal="right"/>
      <protection hidden="1"/>
    </xf>
    <xf numFmtId="2" fontId="13" fillId="0" borderId="13" xfId="0" applyNumberFormat="1" applyFont="1" applyFill="1" applyBorder="1" applyAlignment="1" applyProtection="1">
      <alignment horizontal="right" vertical="center"/>
      <protection hidden="1"/>
    </xf>
    <xf numFmtId="0" fontId="13" fillId="0" borderId="13" xfId="0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2" fontId="13" fillId="0" borderId="21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vertical="center"/>
      <protection hidden="1"/>
    </xf>
    <xf numFmtId="2" fontId="13" fillId="0" borderId="13" xfId="0" applyNumberFormat="1" applyFont="1" applyBorder="1" applyAlignment="1" applyProtection="1">
      <alignment horizontal="center" vertical="top"/>
      <protection hidden="1"/>
    </xf>
    <xf numFmtId="1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 vertical="top"/>
    </xf>
    <xf numFmtId="2" fontId="13" fillId="0" borderId="13" xfId="0" applyNumberFormat="1" applyFont="1" applyFill="1" applyBorder="1" applyAlignment="1">
      <alignment horizontal="right" vertical="center"/>
    </xf>
    <xf numFmtId="2" fontId="13" fillId="0" borderId="13" xfId="0" applyNumberFormat="1" applyFont="1" applyFill="1" applyBorder="1" applyAlignment="1" applyProtection="1">
      <alignment horizontal="right"/>
      <protection hidden="1"/>
    </xf>
    <xf numFmtId="0" fontId="13" fillId="0" borderId="13" xfId="0" applyFont="1" applyBorder="1" applyAlignment="1">
      <alignment wrapText="1"/>
    </xf>
    <xf numFmtId="2" fontId="13" fillId="0" borderId="13" xfId="0" applyNumberFormat="1" applyFont="1" applyBorder="1" applyAlignment="1" applyProtection="1">
      <alignment horizontal="right" vertical="top"/>
      <protection hidden="1"/>
    </xf>
    <xf numFmtId="2" fontId="13" fillId="0" borderId="21" xfId="0" applyNumberFormat="1" applyFont="1" applyBorder="1" applyAlignment="1" applyProtection="1">
      <alignment vertical="top"/>
      <protection hidden="1"/>
    </xf>
    <xf numFmtId="2" fontId="13" fillId="0" borderId="13" xfId="0" applyNumberFormat="1" applyFont="1" applyBorder="1" applyAlignment="1" applyProtection="1">
      <alignment vertical="top"/>
      <protection hidden="1"/>
    </xf>
    <xf numFmtId="2" fontId="13" fillId="0" borderId="27" xfId="0" applyNumberFormat="1" applyFont="1" applyFill="1" applyBorder="1" applyAlignment="1" applyProtection="1">
      <alignment horizontal="right" vertical="center"/>
      <protection hidden="1"/>
    </xf>
    <xf numFmtId="2" fontId="13" fillId="0" borderId="27" xfId="0" applyNumberFormat="1" applyFont="1" applyFill="1" applyBorder="1" applyAlignment="1">
      <alignment horizontal="right" vertical="center"/>
    </xf>
    <xf numFmtId="2" fontId="13" fillId="0" borderId="27" xfId="0" applyNumberFormat="1" applyFont="1" applyFill="1" applyBorder="1" applyAlignment="1" applyProtection="1">
      <alignment horizontal="right" vertical="top"/>
      <protection hidden="1"/>
    </xf>
    <xf numFmtId="2" fontId="14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 horizontal="right"/>
    </xf>
    <xf numFmtId="2" fontId="13" fillId="0" borderId="21" xfId="0" applyNumberFormat="1" applyFont="1" applyBorder="1" applyAlignment="1" applyProtection="1">
      <alignment horizontal="right"/>
      <protection hidden="1"/>
    </xf>
    <xf numFmtId="2" fontId="14" fillId="0" borderId="13" xfId="0" applyNumberFormat="1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wrapText="1"/>
    </xf>
    <xf numFmtId="0" fontId="0" fillId="34" borderId="13" xfId="0" applyFill="1" applyBorder="1" applyAlignment="1" applyProtection="1">
      <alignment/>
      <protection locked="0"/>
    </xf>
    <xf numFmtId="2" fontId="0" fillId="34" borderId="13" xfId="0" applyNumberFormat="1" applyFill="1" applyBorder="1" applyAlignment="1" applyProtection="1">
      <alignment horizontal="center"/>
      <protection locked="0"/>
    </xf>
    <xf numFmtId="0" fontId="0" fillId="34" borderId="13" xfId="0" applyFill="1" applyBorder="1" applyAlignment="1">
      <alignment horizontal="center"/>
    </xf>
    <xf numFmtId="2" fontId="0" fillId="34" borderId="13" xfId="0" applyNumberFormat="1" applyFont="1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/>
      <protection hidden="1"/>
    </xf>
    <xf numFmtId="0" fontId="0" fillId="34" borderId="13" xfId="0" applyFill="1" applyBorder="1" applyAlignment="1" applyProtection="1">
      <alignment horizont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hidden="1"/>
    </xf>
    <xf numFmtId="2" fontId="0" fillId="34" borderId="13" xfId="0" applyNumberFormat="1" applyFill="1" applyBorder="1" applyAlignment="1" applyProtection="1">
      <alignment/>
      <protection locked="0"/>
    </xf>
    <xf numFmtId="2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2" fontId="29" fillId="34" borderId="13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center"/>
    </xf>
    <xf numFmtId="49" fontId="7" fillId="33" borderId="0" xfId="0" applyNumberFormat="1" applyFont="1" applyFill="1" applyBorder="1" applyAlignment="1" applyProtection="1">
      <alignment horizontal="center" vertical="top" wrapText="1"/>
      <protection/>
    </xf>
    <xf numFmtId="14" fontId="7" fillId="33" borderId="22" xfId="0" applyNumberFormat="1" applyFont="1" applyFill="1" applyBorder="1" applyAlignment="1" applyProtection="1">
      <alignment horizontal="center" vertical="top" wrapText="1"/>
      <protection locked="0"/>
    </xf>
    <xf numFmtId="2" fontId="14" fillId="0" borderId="13" xfId="0" applyNumberFormat="1" applyFont="1" applyBorder="1" applyAlignment="1" applyProtection="1">
      <alignment horizontal="right" vertical="center"/>
      <protection hidden="1"/>
    </xf>
    <xf numFmtId="2" fontId="13" fillId="0" borderId="21" xfId="0" applyNumberFormat="1" applyFont="1" applyBorder="1" applyAlignment="1" applyProtection="1">
      <alignment horizontal="right" vertical="center"/>
      <protection hidden="1"/>
    </xf>
    <xf numFmtId="14" fontId="2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center"/>
      <protection hidden="1"/>
    </xf>
    <xf numFmtId="0" fontId="13" fillId="33" borderId="13" xfId="0" applyFont="1" applyFill="1" applyBorder="1" applyAlignment="1" applyProtection="1">
      <alignment horizontal="left" vertical="top" wrapText="1"/>
      <protection hidden="1"/>
    </xf>
    <xf numFmtId="0" fontId="0" fillId="35" borderId="0" xfId="0" applyFill="1" applyAlignment="1">
      <alignment horizontal="center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2" fontId="31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 applyProtection="1">
      <alignment horizontal="center"/>
      <protection locked="0"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2" fontId="22" fillId="35" borderId="13" xfId="53" applyNumberFormat="1" applyFont="1" applyFill="1" applyBorder="1" applyAlignment="1">
      <alignment horizontal="center" vertical="center" wrapText="1"/>
      <protection/>
    </xf>
    <xf numFmtId="2" fontId="22" fillId="35" borderId="13" xfId="0" applyNumberFormat="1" applyFont="1" applyFill="1" applyBorder="1" applyAlignment="1" applyProtection="1">
      <alignment horizont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0" applyNumberFormat="1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top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5" borderId="13" xfId="53" applyNumberFormat="1" applyFont="1" applyFill="1" applyBorder="1" applyAlignment="1">
      <alignment horizontal="center" wrapText="1"/>
      <protection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wrapText="1"/>
      <protection hidden="1"/>
    </xf>
    <xf numFmtId="2" fontId="13" fillId="0" borderId="0" xfId="0" applyNumberFormat="1" applyFont="1" applyAlignment="1">
      <alignment horizontal="right"/>
    </xf>
    <xf numFmtId="2" fontId="13" fillId="0" borderId="13" xfId="0" applyNumberFormat="1" applyFont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center"/>
      <protection hidden="1"/>
    </xf>
    <xf numFmtId="2" fontId="13" fillId="0" borderId="13" xfId="0" applyNumberFormat="1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 applyProtection="1">
      <alignment horizontal="center" vertical="top"/>
      <protection hidden="1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ont="1" applyFill="1" applyBorder="1" applyAlignment="1">
      <alignment wrapText="1"/>
    </xf>
    <xf numFmtId="0" fontId="0" fillId="33" borderId="24" xfId="0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 horizontal="center"/>
      <protection locked="0"/>
    </xf>
    <xf numFmtId="2" fontId="13" fillId="0" borderId="13" xfId="0" applyNumberFormat="1" applyFont="1" applyBorder="1" applyAlignment="1">
      <alignment horizontal="right" vertical="top"/>
    </xf>
    <xf numFmtId="2" fontId="13" fillId="0" borderId="21" xfId="0" applyNumberFormat="1" applyFont="1" applyBorder="1" applyAlignment="1" applyProtection="1">
      <alignment horizontal="center"/>
      <protection hidden="1"/>
    </xf>
    <xf numFmtId="2" fontId="13" fillId="0" borderId="21" xfId="0" applyNumberFormat="1" applyFont="1" applyBorder="1" applyAlignment="1" applyProtection="1">
      <alignment horizontal="center" vertical="center"/>
      <protection hidden="1"/>
    </xf>
    <xf numFmtId="2" fontId="13" fillId="0" borderId="21" xfId="0" applyNumberFormat="1" applyFont="1" applyBorder="1" applyAlignment="1" applyProtection="1">
      <alignment horizontal="center" vertical="top"/>
      <protection hidden="1"/>
    </xf>
    <xf numFmtId="2" fontId="0" fillId="33" borderId="13" xfId="0" applyNumberFormat="1" applyFill="1" applyBorder="1" applyAlignment="1" applyProtection="1">
      <alignment horizontal="center" vertical="center"/>
      <protection hidden="1"/>
    </xf>
    <xf numFmtId="2" fontId="0" fillId="6" borderId="13" xfId="0" applyNumberFormat="1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2" fontId="2" fillId="33" borderId="13" xfId="0" applyNumberFormat="1" applyFont="1" applyFill="1" applyBorder="1" applyAlignment="1">
      <alignment horizontal="center"/>
    </xf>
    <xf numFmtId="0" fontId="0" fillId="12" borderId="13" xfId="0" applyFill="1" applyBorder="1" applyAlignment="1" applyProtection="1">
      <alignment/>
      <protection locked="0"/>
    </xf>
    <xf numFmtId="2" fontId="0" fillId="12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5" borderId="13" xfId="0" applyNumberFormat="1" applyFill="1" applyBorder="1" applyAlignment="1" applyProtection="1">
      <alignment horizontal="center"/>
      <protection hidden="1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2" fontId="0" fillId="35" borderId="13" xfId="53" applyNumberFormat="1" applyFont="1" applyFill="1" applyBorder="1" applyAlignment="1" applyProtection="1">
      <alignment horizontal="center" vertical="center"/>
      <protection hidden="1"/>
    </xf>
    <xf numFmtId="2" fontId="0" fillId="35" borderId="13" xfId="53" applyNumberFormat="1" applyFont="1" applyFill="1" applyBorder="1" applyAlignment="1" applyProtection="1">
      <alignment horizontal="center"/>
      <protection hidden="1"/>
    </xf>
    <xf numFmtId="49" fontId="8" fillId="33" borderId="22" xfId="0" applyNumberFormat="1" applyFont="1" applyFill="1" applyBorder="1" applyAlignment="1" applyProtection="1">
      <alignment horizontal="center" vertical="top"/>
      <protection locked="0"/>
    </xf>
    <xf numFmtId="2" fontId="0" fillId="35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3"/>
  <sheetViews>
    <sheetView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D5" sqref="D5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39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267" t="s">
        <v>272</v>
      </c>
      <c r="B1" s="82"/>
      <c r="C1" s="343" t="s">
        <v>142</v>
      </c>
      <c r="D1" s="268"/>
      <c r="E1" s="269" t="s">
        <v>74</v>
      </c>
      <c r="F1" s="270">
        <v>44774</v>
      </c>
    </row>
    <row r="2" spans="1:7" ht="15.75">
      <c r="A2" s="2"/>
      <c r="B2" s="32"/>
      <c r="C2" s="34"/>
      <c r="D2" s="27"/>
      <c r="F2" s="29" t="s">
        <v>67</v>
      </c>
      <c r="G2" s="27"/>
    </row>
    <row r="3" spans="2:7" ht="18.75">
      <c r="B3" s="28"/>
      <c r="C3" s="34" t="s">
        <v>75</v>
      </c>
      <c r="D3" s="28"/>
      <c r="E3" s="30"/>
      <c r="G3" s="31"/>
    </row>
    <row r="4" spans="1:5" s="11" customFormat="1" ht="63">
      <c r="A4" s="15" t="s">
        <v>0</v>
      </c>
      <c r="B4" s="15" t="s">
        <v>1</v>
      </c>
      <c r="C4" s="35" t="s">
        <v>73</v>
      </c>
      <c r="D4" s="12" t="s">
        <v>62</v>
      </c>
      <c r="E4" s="15" t="s">
        <v>64</v>
      </c>
    </row>
    <row r="5" spans="1:5" s="11" customFormat="1" ht="15.75">
      <c r="A5" s="15"/>
      <c r="B5" s="15"/>
      <c r="C5" s="43">
        <v>44713</v>
      </c>
      <c r="D5" s="33">
        <v>44743</v>
      </c>
      <c r="E5" s="15"/>
    </row>
    <row r="6" spans="1:5" ht="15.75">
      <c r="A6" s="13">
        <v>1</v>
      </c>
      <c r="B6" s="14" t="s">
        <v>57</v>
      </c>
      <c r="C6" s="37"/>
      <c r="D6" s="204"/>
      <c r="E6" s="16">
        <f>IF(COUNT(D10:D14)=0,"-",AVERAGE(D10:D14))</f>
        <v>80.08333333333333</v>
      </c>
    </row>
    <row r="7" spans="1:6" ht="15" hidden="1">
      <c r="A7" s="14"/>
      <c r="B7" s="14"/>
      <c r="C7" s="36"/>
      <c r="D7" s="13"/>
      <c r="E7" s="13"/>
      <c r="F7" s="11"/>
    </row>
    <row r="8" spans="1:5" ht="15" hidden="1">
      <c r="A8" s="14"/>
      <c r="B8" s="14"/>
      <c r="C8" s="36"/>
      <c r="D8" s="13"/>
      <c r="E8" s="13"/>
    </row>
    <row r="9" spans="1:6" ht="15" hidden="1">
      <c r="A9" s="14"/>
      <c r="B9" s="252"/>
      <c r="C9" s="253"/>
      <c r="D9" s="253"/>
      <c r="E9" s="13"/>
      <c r="F9" s="11"/>
    </row>
    <row r="10" spans="1:5" ht="15">
      <c r="A10" s="13"/>
      <c r="B10" s="252" t="s">
        <v>193</v>
      </c>
      <c r="C10" s="253">
        <v>61.25</v>
      </c>
      <c r="D10" s="258">
        <v>61.25</v>
      </c>
      <c r="E10" s="13" t="s">
        <v>63</v>
      </c>
    </row>
    <row r="11" spans="1:5" ht="15">
      <c r="A11" s="13"/>
      <c r="B11" s="252" t="s">
        <v>215</v>
      </c>
      <c r="C11" s="253">
        <v>88</v>
      </c>
      <c r="D11" s="253">
        <v>88</v>
      </c>
      <c r="E11" s="13" t="s">
        <v>63</v>
      </c>
    </row>
    <row r="12" spans="1:5" ht="15">
      <c r="A12" s="13"/>
      <c r="B12" s="252" t="s">
        <v>238</v>
      </c>
      <c r="C12" s="253">
        <v>91</v>
      </c>
      <c r="D12" s="344">
        <v>91</v>
      </c>
      <c r="E12" s="13" t="s">
        <v>63</v>
      </c>
    </row>
    <row r="13" spans="1:5" ht="15" hidden="1">
      <c r="A13" s="14"/>
      <c r="E13" s="13"/>
    </row>
    <row r="14" spans="1:6" ht="15" hidden="1">
      <c r="A14" s="13"/>
      <c r="E14" s="13" t="s">
        <v>63</v>
      </c>
      <c r="F14" s="11"/>
    </row>
    <row r="15" ht="15">
      <c r="F15" s="11"/>
    </row>
    <row r="16" spans="1:5" ht="19.5" customHeight="1">
      <c r="A16" s="13">
        <v>2</v>
      </c>
      <c r="B16" s="14" t="s">
        <v>58</v>
      </c>
      <c r="C16" s="36"/>
      <c r="D16" s="13"/>
      <c r="E16" s="16">
        <f>IF(COUNT(D17:D22)=0,"-",AVERAGE(D17:D22))</f>
        <v>237.5</v>
      </c>
    </row>
    <row r="17" spans="1:5" ht="15">
      <c r="A17" s="13"/>
      <c r="B17" s="252" t="s">
        <v>193</v>
      </c>
      <c r="C17" s="253">
        <v>220</v>
      </c>
      <c r="D17" s="253">
        <v>220</v>
      </c>
      <c r="E17" s="13" t="s">
        <v>63</v>
      </c>
    </row>
    <row r="18" spans="1:5" ht="15">
      <c r="A18" s="14"/>
      <c r="B18" s="252" t="s">
        <v>215</v>
      </c>
      <c r="C18" s="253">
        <v>255</v>
      </c>
      <c r="D18" s="253">
        <v>255</v>
      </c>
      <c r="E18" s="13" t="s">
        <v>63</v>
      </c>
    </row>
    <row r="19" spans="1:5" ht="15">
      <c r="A19" s="14"/>
      <c r="B19" s="252" t="s">
        <v>238</v>
      </c>
      <c r="C19" s="253"/>
      <c r="D19" s="253"/>
      <c r="E19" s="13" t="s">
        <v>63</v>
      </c>
    </row>
    <row r="20" spans="1:6" ht="15" hidden="1">
      <c r="A20" s="13"/>
      <c r="B20" s="14"/>
      <c r="C20" s="253"/>
      <c r="D20" s="253"/>
      <c r="E20" s="13" t="s">
        <v>63</v>
      </c>
      <c r="F20" s="11"/>
    </row>
    <row r="21" spans="1:5" ht="15" hidden="1">
      <c r="A21" s="13"/>
      <c r="B21" s="252" t="s">
        <v>122</v>
      </c>
      <c r="C21" s="253"/>
      <c r="D21" s="253"/>
      <c r="E21" s="13" t="s">
        <v>63</v>
      </c>
    </row>
    <row r="22" spans="1:6" ht="15" hidden="1">
      <c r="A22" s="14"/>
      <c r="B22" s="14"/>
      <c r="C22" s="253"/>
      <c r="D22" s="253"/>
      <c r="E22" s="13"/>
      <c r="F22" s="11"/>
    </row>
    <row r="23" ht="16.5" customHeight="1">
      <c r="F23" s="11"/>
    </row>
    <row r="24" spans="1:6" ht="16.5" customHeight="1">
      <c r="A24" s="13">
        <v>3</v>
      </c>
      <c r="B24" s="14" t="s">
        <v>59</v>
      </c>
      <c r="C24" s="36"/>
      <c r="D24" s="13"/>
      <c r="E24" s="16">
        <f>IF(COUNT(D25:D27)=0,"-",AVERAGE(D25:D27))</f>
        <v>51.330000000000005</v>
      </c>
      <c r="F24" s="11"/>
    </row>
    <row r="25" spans="1:5" ht="14.25" customHeight="1">
      <c r="A25" s="13"/>
      <c r="B25" s="252" t="s">
        <v>193</v>
      </c>
      <c r="C25" s="253">
        <v>56</v>
      </c>
      <c r="D25" s="288">
        <v>49.99</v>
      </c>
      <c r="E25" s="13" t="s">
        <v>63</v>
      </c>
    </row>
    <row r="26" spans="1:5" ht="15.75" customHeight="1">
      <c r="A26" s="13"/>
      <c r="B26" s="252" t="s">
        <v>238</v>
      </c>
      <c r="C26" s="253">
        <v>53</v>
      </c>
      <c r="D26" s="288">
        <v>53</v>
      </c>
      <c r="E26" s="13" t="s">
        <v>63</v>
      </c>
    </row>
    <row r="27" spans="1:5" ht="15" customHeight="1">
      <c r="A27" s="13"/>
      <c r="B27" s="252" t="s">
        <v>215</v>
      </c>
      <c r="C27" s="253">
        <v>51</v>
      </c>
      <c r="D27" s="289">
        <v>51</v>
      </c>
      <c r="E27" s="13" t="s">
        <v>63</v>
      </c>
    </row>
    <row r="28" ht="15">
      <c r="F28" s="11"/>
    </row>
    <row r="29" spans="1:5" ht="15.75">
      <c r="A29" s="13">
        <v>4</v>
      </c>
      <c r="B29" s="14" t="s">
        <v>80</v>
      </c>
      <c r="C29" s="36"/>
      <c r="D29" s="13"/>
      <c r="E29" s="210">
        <f>IF(COUNT(D29:D37)=0,"-",AVERAGE(D29:D37))</f>
        <v>113.99666666666667</v>
      </c>
    </row>
    <row r="30" spans="1:6" ht="15" hidden="1">
      <c r="A30" s="14"/>
      <c r="B30" s="14"/>
      <c r="C30" s="36"/>
      <c r="D30" s="13"/>
      <c r="E30" s="13"/>
      <c r="F30" s="11"/>
    </row>
    <row r="31" spans="1:5" ht="15">
      <c r="A31" s="14"/>
      <c r="B31" s="252" t="s">
        <v>215</v>
      </c>
      <c r="C31" s="253">
        <v>99.99</v>
      </c>
      <c r="D31" s="339">
        <v>99.99</v>
      </c>
      <c r="E31" s="13" t="s">
        <v>63</v>
      </c>
    </row>
    <row r="32" spans="1:5" ht="15">
      <c r="A32" s="13"/>
      <c r="B32" s="252" t="s">
        <v>193</v>
      </c>
      <c r="C32" s="261">
        <v>117</v>
      </c>
      <c r="D32" s="340">
        <v>121</v>
      </c>
      <c r="E32" s="13" t="s">
        <v>63</v>
      </c>
    </row>
    <row r="33" spans="1:5" ht="15">
      <c r="A33" s="13"/>
      <c r="B33" s="252" t="s">
        <v>238</v>
      </c>
      <c r="C33" s="253">
        <v>121</v>
      </c>
      <c r="D33" s="290">
        <v>121</v>
      </c>
      <c r="E33" s="13" t="s">
        <v>63</v>
      </c>
    </row>
    <row r="34" spans="1:5" ht="15" hidden="1">
      <c r="A34" s="13"/>
      <c r="B34" s="252"/>
      <c r="C34" s="254"/>
      <c r="D34" s="291"/>
      <c r="E34" s="13" t="s">
        <v>63</v>
      </c>
    </row>
    <row r="35" spans="1:6" ht="15" hidden="1">
      <c r="A35" s="13"/>
      <c r="B35" s="204"/>
      <c r="C35" s="204"/>
      <c r="D35" s="291"/>
      <c r="E35" s="13" t="s">
        <v>63</v>
      </c>
      <c r="F35" s="11"/>
    </row>
    <row r="36" spans="1:5" ht="15" hidden="1">
      <c r="A36" s="14"/>
      <c r="B36" s="14"/>
      <c r="C36" s="36"/>
      <c r="D36" s="292"/>
      <c r="E36" s="13" t="s">
        <v>63</v>
      </c>
    </row>
    <row r="37" spans="1:6" ht="15" hidden="1">
      <c r="A37" s="13"/>
      <c r="B37" s="205"/>
      <c r="C37" s="204"/>
      <c r="D37" s="291"/>
      <c r="E37" s="13" t="s">
        <v>63</v>
      </c>
      <c r="F37" s="11"/>
    </row>
    <row r="39" spans="1:6" ht="15.75">
      <c r="A39" s="13">
        <v>5</v>
      </c>
      <c r="B39" s="14" t="s">
        <v>60</v>
      </c>
      <c r="C39" s="36"/>
      <c r="D39" s="293"/>
      <c r="E39" s="210">
        <f>IF(COUNT(D40:D46)=0,"-",AVERAGE(D40:D46))</f>
        <v>75.99666666666667</v>
      </c>
      <c r="F39" s="11"/>
    </row>
    <row r="40" spans="1:5" ht="15">
      <c r="A40" s="14"/>
      <c r="B40" s="252" t="s">
        <v>238</v>
      </c>
      <c r="C40" s="253">
        <v>63.99</v>
      </c>
      <c r="D40" s="282">
        <v>63.99</v>
      </c>
      <c r="E40" s="13" t="s">
        <v>63</v>
      </c>
    </row>
    <row r="41" spans="1:5" ht="15">
      <c r="A41" s="13"/>
      <c r="B41" s="252" t="s">
        <v>215</v>
      </c>
      <c r="C41" s="253">
        <v>69</v>
      </c>
      <c r="D41" s="256">
        <v>69</v>
      </c>
      <c r="E41" s="13" t="s">
        <v>63</v>
      </c>
    </row>
    <row r="42" spans="1:5" ht="15">
      <c r="A42" s="14"/>
      <c r="B42" s="252" t="s">
        <v>193</v>
      </c>
      <c r="C42" s="253">
        <v>61</v>
      </c>
      <c r="D42" s="253">
        <v>95</v>
      </c>
      <c r="E42" s="13" t="s">
        <v>63</v>
      </c>
    </row>
    <row r="43" spans="1:6" ht="15" hidden="1">
      <c r="A43" s="13"/>
      <c r="B43" s="14"/>
      <c r="C43" s="36"/>
      <c r="D43" s="13"/>
      <c r="E43" s="13" t="s">
        <v>63</v>
      </c>
      <c r="F43" s="11"/>
    </row>
    <row r="44" spans="1:5" ht="15" hidden="1">
      <c r="A44" s="13"/>
      <c r="B44" s="252"/>
      <c r="C44" s="257"/>
      <c r="D44" s="253"/>
      <c r="E44" s="13" t="s">
        <v>63</v>
      </c>
    </row>
    <row r="45" spans="1:6" ht="15" hidden="1">
      <c r="A45" s="13"/>
      <c r="B45" s="252"/>
      <c r="C45" s="253"/>
      <c r="D45" s="253"/>
      <c r="E45" s="13" t="s">
        <v>63</v>
      </c>
      <c r="F45" s="11"/>
    </row>
    <row r="46" spans="1:5" ht="15" hidden="1">
      <c r="A46" s="14"/>
      <c r="B46" s="14"/>
      <c r="C46" s="36"/>
      <c r="D46" s="13"/>
      <c r="E46" s="13" t="s">
        <v>63</v>
      </c>
    </row>
    <row r="47" ht="15">
      <c r="F47" s="11"/>
    </row>
    <row r="48" spans="1:5" ht="15" hidden="1">
      <c r="A48" s="14"/>
      <c r="B48" s="14"/>
      <c r="C48" s="36"/>
      <c r="D48" s="13"/>
      <c r="E48" s="13"/>
    </row>
    <row r="49" spans="1:6" ht="15" hidden="1">
      <c r="A49" s="14"/>
      <c r="B49" s="14"/>
      <c r="C49" s="36"/>
      <c r="D49" s="13"/>
      <c r="E49" s="13"/>
      <c r="F49" s="11"/>
    </row>
    <row r="50" spans="1:5" ht="15" hidden="1">
      <c r="A50" s="13"/>
      <c r="B50" s="205"/>
      <c r="C50" s="266"/>
      <c r="D50" s="204"/>
      <c r="E50" s="13"/>
    </row>
    <row r="51" spans="1:6" ht="15" hidden="1">
      <c r="A51" s="13"/>
      <c r="B51" s="205"/>
      <c r="C51" s="204"/>
      <c r="D51" s="204"/>
      <c r="E51" s="13"/>
      <c r="F51" s="11"/>
    </row>
    <row r="52" spans="1:5" ht="17.25" customHeight="1">
      <c r="A52" s="13">
        <v>6</v>
      </c>
      <c r="B52" s="14" t="s">
        <v>61</v>
      </c>
      <c r="C52" s="36"/>
      <c r="D52" s="13"/>
      <c r="E52" s="210">
        <f>IF(COUNT(D54:D56)=0,"-",AVERAGE(D54:D56))</f>
        <v>118.99666666666667</v>
      </c>
    </row>
    <row r="53" spans="1:6" ht="15" hidden="1">
      <c r="A53" s="14"/>
      <c r="B53" s="14"/>
      <c r="C53" s="36"/>
      <c r="D53" s="13"/>
      <c r="E53" s="13"/>
      <c r="F53" s="11"/>
    </row>
    <row r="54" spans="1:5" ht="15">
      <c r="A54" t="s">
        <v>271</v>
      </c>
      <c r="B54" s="252" t="s">
        <v>215</v>
      </c>
      <c r="C54" s="253">
        <v>109.99</v>
      </c>
      <c r="D54" s="259">
        <v>109.99</v>
      </c>
      <c r="E54" s="13" t="s">
        <v>63</v>
      </c>
    </row>
    <row r="55" spans="1:5" ht="15">
      <c r="A55" s="13"/>
      <c r="B55" s="252" t="s">
        <v>238</v>
      </c>
      <c r="C55" s="253">
        <v>115</v>
      </c>
      <c r="D55" s="288">
        <v>115</v>
      </c>
      <c r="E55" s="13" t="s">
        <v>63</v>
      </c>
    </row>
    <row r="56" spans="1:5" ht="14.25" customHeight="1">
      <c r="A56" s="14"/>
      <c r="B56" s="252" t="s">
        <v>193</v>
      </c>
      <c r="C56" s="253">
        <v>129</v>
      </c>
      <c r="D56" s="294">
        <v>132</v>
      </c>
      <c r="E56" s="13" t="s">
        <v>63</v>
      </c>
    </row>
    <row r="58" spans="1:6" ht="15" customHeight="1">
      <c r="A58" s="13">
        <v>7</v>
      </c>
      <c r="B58" s="14" t="s">
        <v>9</v>
      </c>
      <c r="C58" s="36"/>
      <c r="D58" s="13"/>
      <c r="E58" s="210">
        <f>IF(COUNT(D60:D63)=0,"-",AVERAGE(D60:D63))</f>
        <v>54.63333333333333</v>
      </c>
      <c r="F58" s="11"/>
    </row>
    <row r="59" spans="1:5" ht="15" customHeight="1" hidden="1">
      <c r="A59" s="13"/>
      <c r="B59" s="252" t="s">
        <v>238</v>
      </c>
      <c r="C59" s="253"/>
      <c r="D59" s="253"/>
      <c r="E59" s="13"/>
    </row>
    <row r="60" spans="1:6" ht="15">
      <c r="A60" s="13"/>
      <c r="B60" s="252" t="s">
        <v>238</v>
      </c>
      <c r="C60" s="253">
        <v>49</v>
      </c>
      <c r="D60" s="256">
        <v>49</v>
      </c>
      <c r="E60" s="13" t="s">
        <v>63</v>
      </c>
      <c r="F60" s="11"/>
    </row>
    <row r="61" spans="1:5" ht="15" hidden="1">
      <c r="A61" s="13"/>
      <c r="B61" s="252" t="s">
        <v>193</v>
      </c>
      <c r="C61" s="253"/>
      <c r="D61" s="253"/>
      <c r="E61" s="13"/>
    </row>
    <row r="62" spans="1:5" ht="15">
      <c r="A62" s="13"/>
      <c r="B62" s="252" t="s">
        <v>215</v>
      </c>
      <c r="C62" s="253">
        <v>55</v>
      </c>
      <c r="D62" s="256">
        <v>55</v>
      </c>
      <c r="E62" s="13"/>
    </row>
    <row r="63" spans="1:5" ht="15">
      <c r="A63" s="13"/>
      <c r="B63" s="252" t="s">
        <v>193</v>
      </c>
      <c r="C63" s="253">
        <v>59.9</v>
      </c>
      <c r="D63" s="256">
        <v>59.9</v>
      </c>
      <c r="E63" s="13" t="s">
        <v>63</v>
      </c>
    </row>
    <row r="64" ht="15">
      <c r="F64" s="11"/>
    </row>
    <row r="65" spans="1:5" ht="14.25" customHeight="1">
      <c r="A65" s="13">
        <v>8</v>
      </c>
      <c r="B65" s="14" t="s">
        <v>10</v>
      </c>
      <c r="C65" s="36"/>
      <c r="D65" s="13"/>
      <c r="E65" s="16">
        <f>IF(COUNT(D66:D69)=0,"-",AVERAGE(D66:D69))</f>
        <v>74.16666666666667</v>
      </c>
    </row>
    <row r="66" spans="1:5" ht="15">
      <c r="A66" s="13"/>
      <c r="B66" s="252" t="s">
        <v>215</v>
      </c>
      <c r="C66" s="253">
        <v>69</v>
      </c>
      <c r="D66" s="256">
        <v>69</v>
      </c>
      <c r="E66" s="13" t="s">
        <v>63</v>
      </c>
    </row>
    <row r="67" spans="1:5" ht="15.75" customHeight="1">
      <c r="A67" s="13"/>
      <c r="B67" s="252" t="s">
        <v>238</v>
      </c>
      <c r="C67" s="253">
        <v>71</v>
      </c>
      <c r="D67" s="253">
        <v>71</v>
      </c>
      <c r="E67" s="13" t="s">
        <v>63</v>
      </c>
    </row>
    <row r="68" spans="1:5" ht="15">
      <c r="A68" s="14"/>
      <c r="B68" s="252" t="s">
        <v>193</v>
      </c>
      <c r="C68" s="261">
        <v>82.5</v>
      </c>
      <c r="D68" s="261">
        <v>82.5</v>
      </c>
      <c r="E68" s="13" t="s">
        <v>63</v>
      </c>
    </row>
    <row r="69" spans="1:6" ht="15" hidden="1">
      <c r="A69" s="13"/>
      <c r="E69" s="13"/>
      <c r="F69" s="11"/>
    </row>
    <row r="71" spans="1:6" ht="15.75" customHeight="1">
      <c r="A71" s="13">
        <v>9</v>
      </c>
      <c r="B71" s="14" t="s">
        <v>11</v>
      </c>
      <c r="C71" s="36"/>
      <c r="D71" s="13"/>
      <c r="E71" s="210">
        <f>IF(COUNT(D76:D82)=0,"-",AVERAGE(D76:D82))</f>
        <v>67.08333333333333</v>
      </c>
      <c r="F71" s="11"/>
    </row>
    <row r="72" spans="1:5" ht="15" hidden="1">
      <c r="A72" s="14"/>
      <c r="B72" s="14"/>
      <c r="C72" s="36"/>
      <c r="D72" s="13"/>
      <c r="E72" s="13"/>
    </row>
    <row r="73" spans="1:6" ht="15" hidden="1">
      <c r="A73" s="14"/>
      <c r="B73" s="14"/>
      <c r="C73" s="36"/>
      <c r="D73" s="13"/>
      <c r="E73" s="13"/>
      <c r="F73" s="11"/>
    </row>
    <row r="74" spans="1:5" ht="15" hidden="1">
      <c r="A74" s="14"/>
      <c r="B74" s="14"/>
      <c r="C74" s="36"/>
      <c r="D74" s="13"/>
      <c r="E74" s="13"/>
    </row>
    <row r="75" spans="1:6" ht="15" hidden="1">
      <c r="A75" s="14"/>
      <c r="B75" s="14"/>
      <c r="C75" s="36"/>
      <c r="D75" s="13"/>
      <c r="E75" s="13"/>
      <c r="F75" s="11"/>
    </row>
    <row r="76" spans="1:5" ht="15" hidden="1">
      <c r="A76" s="13"/>
      <c r="B76" s="14"/>
      <c r="C76" s="36"/>
      <c r="D76" s="13"/>
      <c r="E76" s="13"/>
    </row>
    <row r="77" spans="1:5" ht="15.75" customHeight="1">
      <c r="A77" s="14"/>
      <c r="B77" s="252" t="s">
        <v>193</v>
      </c>
      <c r="C77" s="253">
        <v>48.75</v>
      </c>
      <c r="D77" s="253">
        <v>61.25</v>
      </c>
      <c r="E77" s="13" t="s">
        <v>63</v>
      </c>
    </row>
    <row r="78" spans="1:5" ht="15">
      <c r="A78" s="13"/>
      <c r="B78" s="252" t="s">
        <v>215</v>
      </c>
      <c r="C78" s="253">
        <v>69</v>
      </c>
      <c r="D78" s="256">
        <v>69</v>
      </c>
      <c r="E78" s="13" t="s">
        <v>63</v>
      </c>
    </row>
    <row r="79" spans="1:6" ht="15" hidden="1">
      <c r="A79" s="13"/>
      <c r="B79" s="14"/>
      <c r="C79" s="36"/>
      <c r="D79" s="13"/>
      <c r="E79" s="13"/>
      <c r="F79" s="11"/>
    </row>
    <row r="80" spans="1:6" ht="14.25" customHeight="1">
      <c r="A80" s="14"/>
      <c r="B80" s="252" t="s">
        <v>238</v>
      </c>
      <c r="C80" s="253">
        <v>71</v>
      </c>
      <c r="D80" s="253">
        <v>71</v>
      </c>
      <c r="E80" s="13" t="s">
        <v>63</v>
      </c>
      <c r="F80" s="11"/>
    </row>
    <row r="81" spans="1:5" ht="15" hidden="1">
      <c r="A81" s="13"/>
      <c r="B81" s="252" t="s">
        <v>122</v>
      </c>
      <c r="C81" s="253"/>
      <c r="D81" s="253"/>
      <c r="E81" s="13" t="s">
        <v>63</v>
      </c>
    </row>
    <row r="82" spans="1:6" ht="15" hidden="1">
      <c r="A82" s="13"/>
      <c r="B82" s="252"/>
      <c r="C82" s="253"/>
      <c r="D82" s="260"/>
      <c r="E82" s="13"/>
      <c r="F82" s="11"/>
    </row>
    <row r="83" ht="15">
      <c r="F83" s="11"/>
    </row>
    <row r="84" spans="1:5" ht="15.75">
      <c r="A84" s="13">
        <v>10</v>
      </c>
      <c r="B84" s="14" t="s">
        <v>12</v>
      </c>
      <c r="C84" s="36"/>
      <c r="D84" s="13"/>
      <c r="E84" s="16">
        <f>IF(COUNT(D87:D95)=0,"-",AVERAGE(D87:D95))</f>
        <v>78.66666666666667</v>
      </c>
    </row>
    <row r="85" spans="1:6" ht="15" hidden="1">
      <c r="A85" s="14"/>
      <c r="B85" s="14"/>
      <c r="C85" s="36"/>
      <c r="D85" s="13"/>
      <c r="E85" s="13"/>
      <c r="F85" s="11"/>
    </row>
    <row r="86" spans="1:5" ht="15" hidden="1">
      <c r="A86" s="14"/>
      <c r="B86" s="14"/>
      <c r="C86" s="36"/>
      <c r="D86" s="13"/>
      <c r="E86" s="13"/>
    </row>
    <row r="87" spans="1:5" ht="14.25" customHeight="1">
      <c r="A87" s="13"/>
      <c r="B87" s="252" t="s">
        <v>215</v>
      </c>
      <c r="C87" s="253">
        <v>89.99</v>
      </c>
      <c r="D87" s="256">
        <v>75</v>
      </c>
      <c r="E87" s="13" t="s">
        <v>63</v>
      </c>
    </row>
    <row r="88" spans="1:8" ht="15" hidden="1">
      <c r="A88" s="13"/>
      <c r="E88" s="13"/>
      <c r="F88" s="14"/>
      <c r="G88" s="36"/>
      <c r="H88" s="13"/>
    </row>
    <row r="89" spans="1:5" ht="15" hidden="1">
      <c r="A89" s="14"/>
      <c r="B89" s="252" t="s">
        <v>193</v>
      </c>
      <c r="C89" s="253"/>
      <c r="D89" s="253"/>
      <c r="E89" s="13" t="s">
        <v>63</v>
      </c>
    </row>
    <row r="90" spans="1:5" ht="15">
      <c r="A90" s="13"/>
      <c r="B90" s="252" t="s">
        <v>193</v>
      </c>
      <c r="C90" s="325">
        <v>131</v>
      </c>
      <c r="D90" s="325">
        <v>81</v>
      </c>
      <c r="E90" s="13" t="s">
        <v>63</v>
      </c>
    </row>
    <row r="91" spans="1:5" ht="15" hidden="1">
      <c r="A91" s="13"/>
      <c r="B91" s="252" t="s">
        <v>122</v>
      </c>
      <c r="C91" s="253"/>
      <c r="D91" s="253"/>
      <c r="E91" s="13" t="s">
        <v>63</v>
      </c>
    </row>
    <row r="92" spans="1:6" ht="15" hidden="1">
      <c r="A92" s="14"/>
      <c r="B92" s="14"/>
      <c r="C92" s="36"/>
      <c r="D92" s="13"/>
      <c r="E92" s="13"/>
      <c r="F92" s="11"/>
    </row>
    <row r="93" spans="1:5" ht="15" hidden="1">
      <c r="A93" s="14"/>
      <c r="B93" s="14"/>
      <c r="C93" s="36"/>
      <c r="D93" s="13"/>
      <c r="E93" s="13"/>
    </row>
    <row r="94" spans="1:6" ht="15" hidden="1">
      <c r="A94" s="14"/>
      <c r="B94" s="14"/>
      <c r="C94" s="36"/>
      <c r="D94" s="13"/>
      <c r="E94" s="13"/>
      <c r="F94" s="11"/>
    </row>
    <row r="95" spans="1:5" ht="15">
      <c r="A95" s="13"/>
      <c r="B95" s="252" t="s">
        <v>238</v>
      </c>
      <c r="C95" s="253">
        <v>85</v>
      </c>
      <c r="D95" s="253">
        <v>80</v>
      </c>
      <c r="E95" s="13" t="s">
        <v>63</v>
      </c>
    </row>
    <row r="97" spans="1:6" ht="15.75">
      <c r="A97" s="13">
        <v>11</v>
      </c>
      <c r="B97" s="14" t="s">
        <v>274</v>
      </c>
      <c r="C97" s="36"/>
      <c r="D97" s="13"/>
      <c r="E97" s="16">
        <f>IF(COUNT(D99:D108)=0,"-",AVERAGE(D99:D108))</f>
        <v>69.66666666666667</v>
      </c>
      <c r="F97" s="11"/>
    </row>
    <row r="98" spans="1:5" ht="15" hidden="1">
      <c r="A98" s="13"/>
      <c r="B98" s="14"/>
      <c r="C98" s="36"/>
      <c r="D98" s="13"/>
      <c r="E98" s="13"/>
    </row>
    <row r="99" spans="1:5" ht="15">
      <c r="A99" s="13"/>
      <c r="B99" s="252" t="s">
        <v>238</v>
      </c>
      <c r="C99" s="253">
        <v>69</v>
      </c>
      <c r="D99" s="253">
        <v>69</v>
      </c>
      <c r="E99" s="13" t="s">
        <v>63</v>
      </c>
    </row>
    <row r="100" spans="1:5" ht="15">
      <c r="A100" s="13"/>
      <c r="B100" s="252" t="s">
        <v>215</v>
      </c>
      <c r="C100" s="253">
        <v>68</v>
      </c>
      <c r="D100" s="253">
        <v>70</v>
      </c>
      <c r="E100" s="13" t="s">
        <v>63</v>
      </c>
    </row>
    <row r="101" spans="1:5" ht="15">
      <c r="A101" s="14"/>
      <c r="B101" s="252" t="s">
        <v>193</v>
      </c>
      <c r="C101" s="253">
        <v>70</v>
      </c>
      <c r="D101" s="253">
        <v>70</v>
      </c>
      <c r="E101" s="13" t="s">
        <v>63</v>
      </c>
    </row>
    <row r="102" spans="1:5" ht="15" hidden="1">
      <c r="A102" s="14"/>
      <c r="B102" s="14"/>
      <c r="C102" s="36"/>
      <c r="D102" s="13"/>
      <c r="E102" s="13"/>
    </row>
    <row r="103" spans="1:6" ht="15" hidden="1">
      <c r="A103" s="14"/>
      <c r="B103" s="14"/>
      <c r="C103" s="36"/>
      <c r="D103" s="13"/>
      <c r="E103" s="13"/>
      <c r="F103" s="11"/>
    </row>
    <row r="104" spans="1:5" ht="15" hidden="1">
      <c r="A104" s="14"/>
      <c r="B104" s="14"/>
      <c r="C104" s="36"/>
      <c r="D104" s="13"/>
      <c r="E104" s="13"/>
    </row>
    <row r="105" spans="1:6" ht="15" hidden="1">
      <c r="A105" s="14"/>
      <c r="B105" s="14"/>
      <c r="C105" s="36"/>
      <c r="D105" s="13"/>
      <c r="E105" s="13"/>
      <c r="F105" s="11"/>
    </row>
    <row r="106" spans="1:5" ht="15" hidden="1">
      <c r="A106" s="14"/>
      <c r="B106" s="14"/>
      <c r="C106" s="36"/>
      <c r="D106" s="13"/>
      <c r="E106" s="13"/>
    </row>
    <row r="107" spans="1:6" ht="15" hidden="1">
      <c r="A107" s="14"/>
      <c r="B107" s="14"/>
      <c r="C107" s="36"/>
      <c r="D107" s="13"/>
      <c r="E107" s="13"/>
      <c r="F107" s="11"/>
    </row>
    <row r="108" spans="1:5" ht="15" hidden="1">
      <c r="A108" s="13"/>
      <c r="B108" s="205"/>
      <c r="C108" s="204"/>
      <c r="D108" s="204"/>
      <c r="E108" s="13"/>
    </row>
    <row r="110" spans="1:5" ht="15.75">
      <c r="A110" s="13">
        <v>12</v>
      </c>
      <c r="B110" s="14" t="s">
        <v>275</v>
      </c>
      <c r="C110" s="36"/>
      <c r="D110" s="13"/>
      <c r="E110" s="16">
        <f>IF(COUNT(D118:D122)=0,"-",AVERAGE(D118:D122))</f>
        <v>66.66666666666667</v>
      </c>
    </row>
    <row r="111" spans="1:5" ht="15" hidden="1">
      <c r="A111" s="14"/>
      <c r="B111" s="14"/>
      <c r="C111" s="36"/>
      <c r="D111" s="13"/>
      <c r="E111" s="13"/>
    </row>
    <row r="112" spans="1:5" ht="15" hidden="1">
      <c r="A112" s="14"/>
      <c r="B112" s="14"/>
      <c r="C112" s="36"/>
      <c r="D112" s="13"/>
      <c r="E112" s="13"/>
    </row>
    <row r="113" spans="1:5" ht="15" hidden="1">
      <c r="A113" s="14"/>
      <c r="B113" s="14"/>
      <c r="C113" s="36"/>
      <c r="D113" s="13"/>
      <c r="E113" s="13"/>
    </row>
    <row r="114" spans="1:5" ht="15" hidden="1">
      <c r="A114" s="14"/>
      <c r="B114" s="14"/>
      <c r="C114" s="36"/>
      <c r="D114" s="13"/>
      <c r="E114" s="13"/>
    </row>
    <row r="115" spans="1:5" ht="15" hidden="1">
      <c r="A115" s="13"/>
      <c r="B115" s="14"/>
      <c r="C115" s="36"/>
      <c r="D115" s="13"/>
      <c r="E115" s="13"/>
    </row>
    <row r="116" spans="1:5" ht="15" hidden="1">
      <c r="A116" s="14"/>
      <c r="B116" s="14"/>
      <c r="C116" s="36"/>
      <c r="D116" s="13"/>
      <c r="E116" s="13"/>
    </row>
    <row r="117" spans="1:5" ht="15">
      <c r="A117" s="13"/>
      <c r="E117" s="13" t="s">
        <v>63</v>
      </c>
    </row>
    <row r="118" spans="1:5" ht="15">
      <c r="A118" s="13"/>
      <c r="B118" s="252" t="s">
        <v>238</v>
      </c>
      <c r="C118" s="253">
        <v>59</v>
      </c>
      <c r="D118" s="253">
        <v>61</v>
      </c>
      <c r="E118" s="13" t="s">
        <v>63</v>
      </c>
    </row>
    <row r="119" spans="1:5" ht="15" hidden="1">
      <c r="A119" s="13"/>
      <c r="B119" s="14"/>
      <c r="C119" s="36"/>
      <c r="D119" s="13"/>
      <c r="E119" s="13"/>
    </row>
    <row r="120" spans="1:5" ht="15">
      <c r="A120" s="13"/>
      <c r="B120" s="252" t="s">
        <v>215</v>
      </c>
      <c r="C120" s="253">
        <v>65</v>
      </c>
      <c r="D120" s="253">
        <v>65</v>
      </c>
      <c r="E120" s="13" t="s">
        <v>63</v>
      </c>
    </row>
    <row r="121" spans="1:5" ht="15" hidden="1">
      <c r="A121" s="14"/>
      <c r="B121" s="252"/>
      <c r="C121" s="253"/>
      <c r="D121" s="253"/>
      <c r="E121" s="13" t="s">
        <v>63</v>
      </c>
    </row>
    <row r="122" spans="1:5" ht="15">
      <c r="A122" s="13"/>
      <c r="B122" s="252" t="s">
        <v>193</v>
      </c>
      <c r="C122" s="253">
        <v>62</v>
      </c>
      <c r="D122" s="253">
        <v>74</v>
      </c>
      <c r="E122" s="13" t="s">
        <v>63</v>
      </c>
    </row>
    <row r="123" ht="15">
      <c r="F123" s="11"/>
    </row>
    <row r="124" spans="1:5" ht="15">
      <c r="A124" s="13"/>
      <c r="B124" s="14"/>
      <c r="C124" s="36"/>
      <c r="D124" s="13"/>
      <c r="E124" s="13"/>
    </row>
    <row r="125" spans="1:6" ht="15.75">
      <c r="A125" s="13">
        <v>13</v>
      </c>
      <c r="B125" s="14" t="s">
        <v>276</v>
      </c>
      <c r="C125" s="36"/>
      <c r="D125" s="13"/>
      <c r="E125" s="16">
        <f>IF(COUNT(D130:D135)=0,"-",AVERAGE(D130:D135))</f>
        <v>151</v>
      </c>
      <c r="F125" s="11"/>
    </row>
    <row r="126" spans="1:5" ht="15" hidden="1">
      <c r="A126" s="14"/>
      <c r="B126" s="14"/>
      <c r="C126" s="36"/>
      <c r="D126" s="13"/>
      <c r="E126" s="13"/>
    </row>
    <row r="127" spans="1:6" ht="15" hidden="1">
      <c r="A127" s="14"/>
      <c r="B127" s="14"/>
      <c r="C127" s="36"/>
      <c r="D127" s="13"/>
      <c r="E127" s="13"/>
      <c r="F127" s="11"/>
    </row>
    <row r="128" spans="1:5" ht="15" hidden="1">
      <c r="A128" s="14"/>
      <c r="B128" s="14"/>
      <c r="C128" s="36"/>
      <c r="D128" s="13"/>
      <c r="E128" s="13"/>
    </row>
    <row r="129" spans="1:6" ht="15" hidden="1">
      <c r="A129" s="14"/>
      <c r="B129" s="14"/>
      <c r="C129" s="36"/>
      <c r="D129" s="13"/>
      <c r="E129" s="13"/>
      <c r="F129" s="11"/>
    </row>
    <row r="130" spans="1:6" ht="15">
      <c r="A130" s="13"/>
      <c r="B130" s="252" t="s">
        <v>193</v>
      </c>
      <c r="C130" s="335">
        <v>168</v>
      </c>
      <c r="D130" s="335">
        <v>143</v>
      </c>
      <c r="E130" s="13" t="s">
        <v>63</v>
      </c>
      <c r="F130" s="11"/>
    </row>
    <row r="131" spans="1:5" ht="15">
      <c r="A131" s="13"/>
      <c r="B131" s="252" t="s">
        <v>215</v>
      </c>
      <c r="C131" s="253">
        <v>159</v>
      </c>
      <c r="D131" s="253">
        <v>155</v>
      </c>
      <c r="E131" s="13" t="s">
        <v>63</v>
      </c>
    </row>
    <row r="132" spans="1:5" ht="15" hidden="1">
      <c r="A132" s="14"/>
      <c r="B132" s="252"/>
      <c r="C132" s="253"/>
      <c r="D132" s="253"/>
      <c r="E132" s="13" t="s">
        <v>63</v>
      </c>
    </row>
    <row r="133" spans="1:5" ht="15">
      <c r="A133" s="14"/>
      <c r="B133" s="252" t="s">
        <v>238</v>
      </c>
      <c r="C133" s="253">
        <v>155</v>
      </c>
      <c r="D133" s="253">
        <v>155</v>
      </c>
      <c r="E133" s="13" t="s">
        <v>63</v>
      </c>
    </row>
    <row r="134" spans="1:5" ht="15" hidden="1">
      <c r="A134" s="14"/>
      <c r="B134" s="14"/>
      <c r="C134" s="36"/>
      <c r="D134" s="13"/>
      <c r="E134" s="13"/>
    </row>
    <row r="135" spans="1:5" ht="15" hidden="1">
      <c r="A135" s="13"/>
      <c r="B135" s="252" t="s">
        <v>193</v>
      </c>
      <c r="C135" s="253"/>
      <c r="D135" s="253"/>
      <c r="E135" s="13" t="s">
        <v>63</v>
      </c>
    </row>
    <row r="136" ht="15">
      <c r="F136" s="11"/>
    </row>
    <row r="137" spans="1:5" ht="15.75">
      <c r="A137" s="13">
        <v>14</v>
      </c>
      <c r="B137" s="14" t="s">
        <v>277</v>
      </c>
      <c r="C137" s="36"/>
      <c r="D137" s="13"/>
      <c r="E137" s="16">
        <f>IF(COUNT(D139:D148)=0,"-",AVERAGE(D139:D148))</f>
        <v>207</v>
      </c>
    </row>
    <row r="138" spans="1:6" ht="15" hidden="1">
      <c r="A138" s="14"/>
      <c r="B138" s="14"/>
      <c r="C138" s="36"/>
      <c r="D138" s="13"/>
      <c r="E138" s="13"/>
      <c r="F138" s="11"/>
    </row>
    <row r="139" spans="1:5" ht="15">
      <c r="A139" s="13"/>
      <c r="B139" s="252" t="s">
        <v>215</v>
      </c>
      <c r="C139" s="253">
        <v>175</v>
      </c>
      <c r="D139" s="253">
        <v>189</v>
      </c>
      <c r="E139" s="13" t="s">
        <v>63</v>
      </c>
    </row>
    <row r="140" spans="1:6" ht="15">
      <c r="A140" s="13"/>
      <c r="B140" s="252" t="s">
        <v>238</v>
      </c>
      <c r="C140" s="253">
        <v>199</v>
      </c>
      <c r="D140" s="253">
        <v>199</v>
      </c>
      <c r="E140" s="13" t="s">
        <v>63</v>
      </c>
      <c r="F140" s="11"/>
    </row>
    <row r="141" spans="1:5" ht="15" hidden="1">
      <c r="A141" s="13"/>
      <c r="B141" s="252"/>
      <c r="C141" s="253"/>
      <c r="D141" s="253"/>
      <c r="E141" s="13" t="s">
        <v>63</v>
      </c>
    </row>
    <row r="142" spans="1:6" ht="15">
      <c r="A142" s="14"/>
      <c r="B142" s="252" t="s">
        <v>193</v>
      </c>
      <c r="C142" s="253">
        <v>182</v>
      </c>
      <c r="D142" s="253">
        <v>233</v>
      </c>
      <c r="E142" s="13" t="s">
        <v>63</v>
      </c>
      <c r="F142" s="11"/>
    </row>
    <row r="143" spans="1:5" ht="15" hidden="1">
      <c r="A143" s="14"/>
      <c r="B143" s="14"/>
      <c r="C143" s="36"/>
      <c r="D143" s="13"/>
      <c r="E143" s="13" t="s">
        <v>63</v>
      </c>
    </row>
    <row r="144" spans="1:6" ht="15" hidden="1">
      <c r="A144" s="13"/>
      <c r="E144" s="13" t="s">
        <v>63</v>
      </c>
      <c r="F144" s="11"/>
    </row>
    <row r="145" spans="1:5" ht="15" hidden="1">
      <c r="A145" s="13"/>
      <c r="E145" s="13" t="s">
        <v>63</v>
      </c>
    </row>
    <row r="146" spans="1:6" ht="15" hidden="1">
      <c r="A146" s="13"/>
      <c r="B146" s="205"/>
      <c r="C146" s="204"/>
      <c r="D146" s="204"/>
      <c r="E146" s="13" t="s">
        <v>63</v>
      </c>
      <c r="F146" s="11"/>
    </row>
    <row r="147" spans="1:5" ht="15" hidden="1">
      <c r="A147" s="13"/>
      <c r="B147" s="205"/>
      <c r="C147" s="204"/>
      <c r="D147" s="204"/>
      <c r="E147" s="13" t="s">
        <v>63</v>
      </c>
    </row>
    <row r="148" spans="1:6" ht="15" hidden="1">
      <c r="A148" s="13"/>
      <c r="B148" s="205"/>
      <c r="C148" s="204"/>
      <c r="D148" s="204"/>
      <c r="E148" s="13" t="s">
        <v>63</v>
      </c>
      <c r="F148" s="11"/>
    </row>
    <row r="150" spans="1:6" ht="13.5" customHeight="1">
      <c r="A150" s="13">
        <v>15</v>
      </c>
      <c r="B150" s="14" t="s">
        <v>282</v>
      </c>
      <c r="C150" s="36"/>
      <c r="D150" s="13"/>
      <c r="E150" s="16">
        <f>IF(COUNT(D157:D162)=0,"-",AVERAGE(D157:D162))</f>
        <v>123.66666666666667</v>
      </c>
      <c r="F150" s="11"/>
    </row>
    <row r="151" spans="1:5" ht="15" hidden="1">
      <c r="A151" s="14"/>
      <c r="B151" s="14"/>
      <c r="C151" s="36"/>
      <c r="D151" s="13"/>
      <c r="E151" s="13"/>
    </row>
    <row r="152" spans="1:6" ht="15" hidden="1">
      <c r="A152" s="14"/>
      <c r="B152" s="14"/>
      <c r="C152" s="36"/>
      <c r="D152" s="13"/>
      <c r="E152" s="13"/>
      <c r="F152" s="11"/>
    </row>
    <row r="153" spans="1:5" ht="15" hidden="1">
      <c r="A153" s="14"/>
      <c r="B153" s="14"/>
      <c r="C153" s="36"/>
      <c r="D153" s="13"/>
      <c r="E153" s="13"/>
    </row>
    <row r="154" spans="1:6" ht="15" hidden="1">
      <c r="A154" s="14"/>
      <c r="B154" s="14"/>
      <c r="C154" s="36"/>
      <c r="D154" s="13"/>
      <c r="E154" s="13"/>
      <c r="F154" s="11"/>
    </row>
    <row r="155" spans="1:5" ht="15" hidden="1">
      <c r="A155" s="14"/>
      <c r="B155" s="14"/>
      <c r="C155" s="36"/>
      <c r="D155" s="13"/>
      <c r="E155" s="13"/>
    </row>
    <row r="156" spans="1:6" ht="15" hidden="1">
      <c r="A156" s="14"/>
      <c r="B156" s="204"/>
      <c r="C156" s="204"/>
      <c r="D156" s="204"/>
      <c r="E156" s="13" t="s">
        <v>63</v>
      </c>
      <c r="F156" s="11"/>
    </row>
    <row r="157" spans="1:5" ht="15">
      <c r="A157" s="13"/>
      <c r="B157" s="252" t="s">
        <v>215</v>
      </c>
      <c r="C157" s="253">
        <v>119</v>
      </c>
      <c r="D157" s="253">
        <v>119</v>
      </c>
      <c r="E157" s="13" t="s">
        <v>63</v>
      </c>
    </row>
    <row r="158" spans="1:6" ht="15" hidden="1">
      <c r="A158" s="13"/>
      <c r="E158" s="13" t="s">
        <v>63</v>
      </c>
      <c r="F158" s="85"/>
    </row>
    <row r="159" spans="1:6" ht="14.25" customHeight="1">
      <c r="A159" s="14"/>
      <c r="B159" s="252" t="s">
        <v>193</v>
      </c>
      <c r="C159" s="261">
        <v>165</v>
      </c>
      <c r="D159" s="261">
        <v>123</v>
      </c>
      <c r="E159" s="13" t="s">
        <v>63</v>
      </c>
      <c r="F159" s="300"/>
    </row>
    <row r="160" spans="1:5" ht="15">
      <c r="A160" s="13"/>
      <c r="B160" s="252" t="s">
        <v>238</v>
      </c>
      <c r="C160" s="253">
        <v>129</v>
      </c>
      <c r="D160" s="253">
        <v>129</v>
      </c>
      <c r="E160" s="13" t="s">
        <v>63</v>
      </c>
    </row>
    <row r="161" spans="1:6" ht="15" hidden="1">
      <c r="A161" s="14"/>
      <c r="B161" s="14"/>
      <c r="C161" s="36"/>
      <c r="D161" s="13"/>
      <c r="E161" s="13"/>
      <c r="F161" s="300"/>
    </row>
    <row r="162" spans="1:6" ht="15" hidden="1">
      <c r="A162" s="13"/>
      <c r="B162" s="205"/>
      <c r="C162" s="204"/>
      <c r="D162" s="204"/>
      <c r="E162" s="13"/>
      <c r="F162" s="85"/>
    </row>
    <row r="163" s="316" customFormat="1" ht="15">
      <c r="F163" s="315"/>
    </row>
    <row r="164" spans="1:5" ht="15.75">
      <c r="A164" s="13">
        <v>16</v>
      </c>
      <c r="B164" s="14" t="s">
        <v>283</v>
      </c>
      <c r="C164" s="36"/>
      <c r="D164" s="13"/>
      <c r="E164" s="16">
        <f>IF(COUNT(D167:D169)=0,"-",AVERAGE(D167:D169))</f>
        <v>111.33333333333333</v>
      </c>
    </row>
    <row r="165" spans="1:6" ht="15" hidden="1">
      <c r="A165" s="14"/>
      <c r="B165" s="14"/>
      <c r="C165" s="36"/>
      <c r="D165" s="13"/>
      <c r="E165" s="13"/>
      <c r="F165" s="11"/>
    </row>
    <row r="166" spans="1:5" ht="15" hidden="1">
      <c r="A166" s="13"/>
      <c r="B166" s="14"/>
      <c r="C166" s="36"/>
      <c r="D166" s="13"/>
      <c r="E166" s="13"/>
    </row>
    <row r="167" spans="1:5" ht="15">
      <c r="A167" s="13"/>
      <c r="B167" s="252" t="s">
        <v>238</v>
      </c>
      <c r="C167" s="253">
        <v>99</v>
      </c>
      <c r="D167" s="253">
        <v>99</v>
      </c>
      <c r="E167" s="13" t="s">
        <v>63</v>
      </c>
    </row>
    <row r="168" spans="1:6" ht="15">
      <c r="A168" s="14"/>
      <c r="B168" s="252" t="s">
        <v>215</v>
      </c>
      <c r="C168" s="253">
        <v>101</v>
      </c>
      <c r="D168" s="303">
        <v>101</v>
      </c>
      <c r="E168" s="13" t="s">
        <v>63</v>
      </c>
      <c r="F168" s="85"/>
    </row>
    <row r="169" spans="1:5" ht="14.25" customHeight="1">
      <c r="A169" s="13"/>
      <c r="B169" s="252" t="s">
        <v>193</v>
      </c>
      <c r="C169" s="261">
        <v>134</v>
      </c>
      <c r="D169" s="261">
        <v>134</v>
      </c>
      <c r="E169" s="13" t="s">
        <v>63</v>
      </c>
    </row>
    <row r="170" ht="15">
      <c r="F170" s="85"/>
    </row>
    <row r="171" spans="1:5" ht="15">
      <c r="A171" s="13"/>
      <c r="E171" s="326"/>
    </row>
    <row r="172" spans="1:5" ht="15.75">
      <c r="A172" s="13">
        <v>17</v>
      </c>
      <c r="B172" s="14" t="s">
        <v>15</v>
      </c>
      <c r="C172" s="36"/>
      <c r="D172" s="13"/>
      <c r="E172" s="16">
        <f>IF(COUNT(D173:D176)=0,"-",AVERAGE(D173:D176))</f>
        <v>69.33333333333333</v>
      </c>
    </row>
    <row r="173" spans="1:5" ht="15">
      <c r="A173" s="14"/>
      <c r="B173" s="252" t="s">
        <v>193</v>
      </c>
      <c r="C173" s="261">
        <v>77</v>
      </c>
      <c r="D173" s="253">
        <v>69</v>
      </c>
      <c r="E173" s="13" t="s">
        <v>63</v>
      </c>
    </row>
    <row r="174" spans="1:6" ht="15">
      <c r="A174" s="13"/>
      <c r="B174" s="252" t="s">
        <v>215</v>
      </c>
      <c r="C174" s="253">
        <v>75</v>
      </c>
      <c r="D174" s="253">
        <v>69</v>
      </c>
      <c r="E174" s="13" t="s">
        <v>63</v>
      </c>
      <c r="F174" s="300"/>
    </row>
    <row r="175" spans="1:6" ht="15" hidden="1">
      <c r="A175" s="13"/>
      <c r="B175" s="14"/>
      <c r="C175" s="36"/>
      <c r="D175" s="13"/>
      <c r="E175" s="13"/>
      <c r="F175" s="85"/>
    </row>
    <row r="176" spans="1:10" ht="15">
      <c r="A176" s="14"/>
      <c r="B176" s="252" t="s">
        <v>238</v>
      </c>
      <c r="C176" s="253">
        <v>71</v>
      </c>
      <c r="D176" s="253">
        <v>70</v>
      </c>
      <c r="E176" s="13" t="s">
        <v>63</v>
      </c>
      <c r="F176" s="300"/>
      <c r="J176" s="11"/>
    </row>
    <row r="177" ht="15">
      <c r="J177" s="11"/>
    </row>
    <row r="178" spans="1:5" ht="15.75">
      <c r="A178" s="13">
        <v>18</v>
      </c>
      <c r="B178" s="14" t="s">
        <v>16</v>
      </c>
      <c r="C178" s="36"/>
      <c r="D178" s="13"/>
      <c r="E178" s="16">
        <f>IF(COUNT(D186:D188)=0,"-",AVERAGE(D186:D188))</f>
        <v>54</v>
      </c>
    </row>
    <row r="179" spans="1:7" ht="15" hidden="1">
      <c r="A179" s="14"/>
      <c r="B179" s="14"/>
      <c r="C179" s="36"/>
      <c r="D179" s="13"/>
      <c r="E179" s="13"/>
      <c r="G179" s="11"/>
    </row>
    <row r="180" spans="1:5" ht="15" hidden="1">
      <c r="A180" s="14"/>
      <c r="B180" s="14"/>
      <c r="C180" s="36"/>
      <c r="D180" s="13"/>
      <c r="E180" s="13"/>
    </row>
    <row r="181" spans="1:7" ht="15" hidden="1">
      <c r="A181" s="14"/>
      <c r="B181" s="14"/>
      <c r="C181" s="36"/>
      <c r="D181" s="13"/>
      <c r="E181" s="13"/>
      <c r="G181" s="11"/>
    </row>
    <row r="182" spans="1:5" ht="15" hidden="1">
      <c r="A182" s="14"/>
      <c r="B182" s="14"/>
      <c r="C182" s="36"/>
      <c r="D182" s="13"/>
      <c r="E182" s="13"/>
    </row>
    <row r="183" spans="1:7" ht="15" hidden="1">
      <c r="A183" s="14"/>
      <c r="B183" s="252"/>
      <c r="C183" s="253"/>
      <c r="D183" s="253"/>
      <c r="E183" s="13"/>
      <c r="G183" s="11"/>
    </row>
    <row r="184" spans="1:5" ht="15" hidden="1">
      <c r="A184" s="14"/>
      <c r="B184" s="252"/>
      <c r="C184" s="253"/>
      <c r="D184" s="253"/>
      <c r="E184" s="13"/>
    </row>
    <row r="185" spans="1:7" ht="15" hidden="1">
      <c r="A185" s="14"/>
      <c r="B185" s="14"/>
      <c r="C185" s="36"/>
      <c r="D185" s="13"/>
      <c r="E185" s="13"/>
      <c r="G185" s="11"/>
    </row>
    <row r="186" spans="1:5" ht="15">
      <c r="A186" s="13"/>
      <c r="B186" s="252" t="s">
        <v>215</v>
      </c>
      <c r="C186" s="253">
        <v>39</v>
      </c>
      <c r="D186" s="253">
        <v>54</v>
      </c>
      <c r="E186" s="13" t="s">
        <v>63</v>
      </c>
    </row>
    <row r="187" spans="1:5" ht="14.25" customHeight="1">
      <c r="A187" s="13"/>
      <c r="B187" s="252" t="s">
        <v>193</v>
      </c>
      <c r="C187" s="253">
        <v>77</v>
      </c>
      <c r="D187" s="253">
        <v>54</v>
      </c>
      <c r="E187" s="13" t="s">
        <v>63</v>
      </c>
    </row>
    <row r="188" spans="1:6" ht="15">
      <c r="A188" s="14"/>
      <c r="B188" s="252" t="s">
        <v>238</v>
      </c>
      <c r="C188" s="253"/>
      <c r="D188" s="253"/>
      <c r="E188" s="13" t="s">
        <v>63</v>
      </c>
      <c r="F188" s="85"/>
    </row>
    <row r="190" spans="1:6" ht="15.75">
      <c r="A190" s="13">
        <v>19</v>
      </c>
      <c r="B190" s="14" t="s">
        <v>17</v>
      </c>
      <c r="C190" s="36"/>
      <c r="D190" s="13"/>
      <c r="E190" s="16">
        <f>IF(COUNT(D192:D192)=0,"-",AVERAGE(D192:D192))</f>
        <v>215</v>
      </c>
      <c r="F190" s="11"/>
    </row>
    <row r="191" spans="1:6" ht="15">
      <c r="A191" s="13"/>
      <c r="B191" s="252" t="s">
        <v>193</v>
      </c>
      <c r="C191" s="253">
        <v>199</v>
      </c>
      <c r="D191" s="253">
        <v>177</v>
      </c>
      <c r="E191" s="13" t="s">
        <v>63</v>
      </c>
      <c r="F191" s="11"/>
    </row>
    <row r="192" spans="1:5" ht="15">
      <c r="A192" s="13"/>
      <c r="B192" s="252" t="s">
        <v>215</v>
      </c>
      <c r="C192" s="253">
        <v>215</v>
      </c>
      <c r="D192" s="253">
        <v>215</v>
      </c>
      <c r="E192" s="13" t="s">
        <v>63</v>
      </c>
    </row>
    <row r="193" spans="1:5" ht="15">
      <c r="A193" s="14"/>
      <c r="B193" s="252" t="s">
        <v>238</v>
      </c>
      <c r="C193" s="253"/>
      <c r="D193" s="253"/>
      <c r="E193" s="13" t="s">
        <v>63</v>
      </c>
    </row>
    <row r="194" ht="16.5" customHeight="1"/>
    <row r="195" spans="1:5" ht="16.5" customHeight="1">
      <c r="A195" s="13">
        <v>20</v>
      </c>
      <c r="B195" s="14" t="s">
        <v>18</v>
      </c>
      <c r="C195" s="36"/>
      <c r="D195" s="13"/>
      <c r="E195" s="16">
        <f>IF(COUNT(D198:D200)=0,"-",AVERAGE(D198:D200))</f>
        <v>90.33333333333333</v>
      </c>
    </row>
    <row r="196" spans="1:6" ht="15" hidden="1">
      <c r="A196" s="14"/>
      <c r="B196" s="14"/>
      <c r="C196" s="36"/>
      <c r="D196" s="13"/>
      <c r="E196" s="13"/>
      <c r="F196" s="11"/>
    </row>
    <row r="197" spans="1:5" ht="15" hidden="1">
      <c r="A197" s="14"/>
      <c r="B197" s="14"/>
      <c r="C197" s="36"/>
      <c r="D197" s="13"/>
      <c r="E197" s="13"/>
    </row>
    <row r="198" spans="1:6" ht="15">
      <c r="A198" s="14"/>
      <c r="B198" s="252" t="s">
        <v>215</v>
      </c>
      <c r="C198" s="253">
        <v>99</v>
      </c>
      <c r="D198" s="253">
        <v>85</v>
      </c>
      <c r="E198" s="13" t="s">
        <v>63</v>
      </c>
      <c r="F198" s="85"/>
    </row>
    <row r="199" spans="1:6" ht="15">
      <c r="A199" s="14"/>
      <c r="B199" s="252" t="s">
        <v>193</v>
      </c>
      <c r="C199" s="253">
        <v>72</v>
      </c>
      <c r="D199" s="253">
        <v>87</v>
      </c>
      <c r="E199" s="13" t="s">
        <v>253</v>
      </c>
      <c r="F199" s="300"/>
    </row>
    <row r="200" spans="1:5" ht="14.25" customHeight="1">
      <c r="A200" s="13"/>
      <c r="B200" s="252" t="s">
        <v>238</v>
      </c>
      <c r="C200" s="253">
        <v>99</v>
      </c>
      <c r="D200" s="253">
        <v>99</v>
      </c>
      <c r="E200" s="13" t="s">
        <v>63</v>
      </c>
    </row>
    <row r="202" spans="1:6" ht="15.75">
      <c r="A202" s="13">
        <v>21</v>
      </c>
      <c r="B202" s="14" t="s">
        <v>19</v>
      </c>
      <c r="C202" s="36"/>
      <c r="D202" s="13"/>
      <c r="E202" s="16">
        <f>IF(COUNT(D210:D212)=0,"-",AVERAGE(D210:D212))</f>
        <v>91</v>
      </c>
      <c r="F202" s="11"/>
    </row>
    <row r="203" spans="1:5" ht="15" hidden="1">
      <c r="A203" s="13"/>
      <c r="B203" s="14"/>
      <c r="C203" s="36"/>
      <c r="D203" s="13"/>
      <c r="E203" s="13"/>
    </row>
    <row r="204" spans="1:6" ht="15" hidden="1">
      <c r="A204" s="14"/>
      <c r="B204" s="14"/>
      <c r="C204" s="36"/>
      <c r="D204" s="13"/>
      <c r="E204" s="13"/>
      <c r="F204" s="11"/>
    </row>
    <row r="205" spans="1:5" ht="15" hidden="1">
      <c r="A205" s="14"/>
      <c r="B205" s="14"/>
      <c r="C205" s="36"/>
      <c r="D205" s="13"/>
      <c r="E205" s="13"/>
    </row>
    <row r="206" spans="1:6" ht="15" hidden="1">
      <c r="A206" s="14"/>
      <c r="B206" s="14"/>
      <c r="C206" s="36"/>
      <c r="D206" s="13"/>
      <c r="E206" s="13"/>
      <c r="F206" s="11"/>
    </row>
    <row r="207" spans="1:5" ht="15" hidden="1">
      <c r="A207" s="14"/>
      <c r="B207" s="14"/>
      <c r="C207" s="36"/>
      <c r="D207" s="13"/>
      <c r="E207" s="13"/>
    </row>
    <row r="208" spans="1:6" ht="15" hidden="1">
      <c r="A208" s="14"/>
      <c r="B208" s="14"/>
      <c r="C208" s="36"/>
      <c r="D208" s="13"/>
      <c r="E208" s="13"/>
      <c r="F208" s="11"/>
    </row>
    <row r="209" spans="1:5" ht="15" hidden="1">
      <c r="A209" s="14"/>
      <c r="B209" s="14"/>
      <c r="C209" s="36"/>
      <c r="D209" s="13"/>
      <c r="E209" s="13"/>
    </row>
    <row r="210" spans="1:6" ht="16.5" customHeight="1">
      <c r="A210" s="14"/>
      <c r="B210" s="252" t="s">
        <v>215</v>
      </c>
      <c r="C210" s="253">
        <v>128</v>
      </c>
      <c r="D210" s="253">
        <v>89</v>
      </c>
      <c r="E210" s="13" t="s">
        <v>63</v>
      </c>
      <c r="F210" s="11"/>
    </row>
    <row r="211" spans="1:5" ht="15.75" customHeight="1">
      <c r="A211" s="14"/>
      <c r="B211" s="252" t="s">
        <v>193</v>
      </c>
      <c r="C211" s="261">
        <v>128</v>
      </c>
      <c r="D211" s="253">
        <v>89</v>
      </c>
      <c r="E211" s="13" t="s">
        <v>63</v>
      </c>
    </row>
    <row r="212" spans="1:6" ht="15">
      <c r="A212" s="13"/>
      <c r="B212" s="252" t="s">
        <v>238</v>
      </c>
      <c r="C212" s="253">
        <v>159</v>
      </c>
      <c r="D212" s="253">
        <v>95</v>
      </c>
      <c r="E212" s="13" t="s">
        <v>63</v>
      </c>
      <c r="F212" s="85"/>
    </row>
    <row r="213" ht="15">
      <c r="F213" s="11"/>
    </row>
    <row r="214" spans="1:6" ht="14.25" customHeight="1">
      <c r="A214" s="13">
        <v>22</v>
      </c>
      <c r="B214" s="14" t="s">
        <v>233</v>
      </c>
      <c r="C214" s="36"/>
      <c r="D214" s="13"/>
      <c r="E214" s="16">
        <f>IF(COUNT(D219:D226)=0,"-",AVERAGE(D219:D226))</f>
        <v>66.96666666666667</v>
      </c>
      <c r="F214" s="85"/>
    </row>
    <row r="215" spans="1:6" ht="15" hidden="1">
      <c r="A215" s="14"/>
      <c r="B215" s="14"/>
      <c r="C215" s="36"/>
      <c r="D215" s="13"/>
      <c r="E215" s="13"/>
      <c r="F215" s="300"/>
    </row>
    <row r="216" spans="1:6" ht="15" hidden="1">
      <c r="A216" s="14"/>
      <c r="B216" s="252"/>
      <c r="C216" s="253"/>
      <c r="D216" s="253"/>
      <c r="E216" s="13"/>
      <c r="F216" s="85"/>
    </row>
    <row r="217" spans="1:6" ht="15" hidden="1">
      <c r="A217" s="14"/>
      <c r="B217" s="14"/>
      <c r="C217" s="36"/>
      <c r="D217" s="13"/>
      <c r="E217" s="13"/>
      <c r="F217" s="300"/>
    </row>
    <row r="218" spans="1:6" ht="15" hidden="1">
      <c r="A218" s="14"/>
      <c r="B218" s="252"/>
      <c r="C218" s="253"/>
      <c r="D218" s="253"/>
      <c r="E218" s="13" t="s">
        <v>63</v>
      </c>
      <c r="F218" s="85"/>
    </row>
    <row r="219" spans="1:5" ht="15" customHeight="1">
      <c r="A219" s="13"/>
      <c r="B219" s="252" t="s">
        <v>215</v>
      </c>
      <c r="C219" s="253">
        <v>65</v>
      </c>
      <c r="D219" s="253">
        <v>65</v>
      </c>
      <c r="E219" s="13" t="s">
        <v>63</v>
      </c>
    </row>
    <row r="220" spans="1:6" ht="15.75" customHeight="1">
      <c r="A220" s="13"/>
      <c r="B220" s="252" t="s">
        <v>193</v>
      </c>
      <c r="C220" s="253">
        <v>67</v>
      </c>
      <c r="D220" s="253">
        <v>66</v>
      </c>
      <c r="E220" s="13" t="s">
        <v>63</v>
      </c>
      <c r="F220" s="85"/>
    </row>
    <row r="221" spans="1:5" ht="15">
      <c r="A221" s="13"/>
      <c r="B221" s="252" t="s">
        <v>238</v>
      </c>
      <c r="C221" s="253">
        <v>69.9</v>
      </c>
      <c r="D221" s="253">
        <v>69.9</v>
      </c>
      <c r="E221" s="13"/>
    </row>
    <row r="222" spans="1:6" ht="15" hidden="1">
      <c r="A222" s="13"/>
      <c r="B222" s="252" t="s">
        <v>122</v>
      </c>
      <c r="C222" s="253"/>
      <c r="D222" s="253"/>
      <c r="E222" s="13" t="s">
        <v>63</v>
      </c>
      <c r="F222" s="300"/>
    </row>
    <row r="223" spans="1:5" ht="15" hidden="1">
      <c r="A223" s="13"/>
      <c r="B223" s="205"/>
      <c r="C223" s="204"/>
      <c r="D223" s="204"/>
      <c r="E223" s="13" t="s">
        <v>63</v>
      </c>
    </row>
    <row r="224" spans="1:6" ht="15" hidden="1">
      <c r="A224" s="13"/>
      <c r="B224" s="205"/>
      <c r="C224" s="204"/>
      <c r="D224" s="204"/>
      <c r="E224" s="13" t="s">
        <v>63</v>
      </c>
      <c r="F224" s="11"/>
    </row>
    <row r="225" spans="1:5" ht="15" hidden="1">
      <c r="A225" s="13"/>
      <c r="B225" s="205"/>
      <c r="C225" s="204"/>
      <c r="D225" s="204"/>
      <c r="E225" s="13" t="s">
        <v>63</v>
      </c>
    </row>
    <row r="226" spans="1:6" ht="15" hidden="1">
      <c r="A226" s="13"/>
      <c r="B226" s="205"/>
      <c r="C226" s="204"/>
      <c r="D226" s="204"/>
      <c r="E226" s="13" t="s">
        <v>63</v>
      </c>
      <c r="F226" s="11"/>
    </row>
    <row r="228" spans="1:6" ht="15.75">
      <c r="A228" s="13">
        <v>23</v>
      </c>
      <c r="B228" s="14" t="s">
        <v>21</v>
      </c>
      <c r="C228" s="36"/>
      <c r="D228" s="13"/>
      <c r="E228" s="16">
        <f>IF(COUNT(D228:D234)=0,"-",AVERAGE(D228:D234))</f>
        <v>59.300000000000004</v>
      </c>
      <c r="F228" s="11"/>
    </row>
    <row r="229" spans="1:5" ht="15" hidden="1">
      <c r="A229" s="14"/>
      <c r="B229" s="14"/>
      <c r="C229" s="36"/>
      <c r="D229" s="13"/>
      <c r="E229" s="13"/>
    </row>
    <row r="230" spans="1:6" ht="15" hidden="1">
      <c r="A230" s="14"/>
      <c r="B230" s="14"/>
      <c r="C230" s="36"/>
      <c r="D230" s="13"/>
      <c r="E230" s="13"/>
      <c r="F230" s="11"/>
    </row>
    <row r="231" spans="1:5" ht="15" hidden="1">
      <c r="A231" s="14"/>
      <c r="B231" s="14"/>
      <c r="C231" s="36"/>
      <c r="D231" s="13"/>
      <c r="E231" s="13"/>
    </row>
    <row r="232" spans="1:5" ht="15" customHeight="1">
      <c r="A232" s="14"/>
      <c r="B232" s="252" t="s">
        <v>193</v>
      </c>
      <c r="C232" s="253">
        <v>68</v>
      </c>
      <c r="D232" s="253">
        <v>59</v>
      </c>
      <c r="E232" s="13" t="s">
        <v>253</v>
      </c>
    </row>
    <row r="233" spans="1:5" ht="15">
      <c r="A233" s="13"/>
      <c r="B233" s="252" t="s">
        <v>215</v>
      </c>
      <c r="C233" s="253">
        <v>64</v>
      </c>
      <c r="D233" s="253">
        <v>59</v>
      </c>
      <c r="E233" s="13" t="s">
        <v>63</v>
      </c>
    </row>
    <row r="234" spans="1:6" ht="15">
      <c r="A234" s="14"/>
      <c r="B234" s="252" t="s">
        <v>238</v>
      </c>
      <c r="C234" s="253">
        <v>59.9</v>
      </c>
      <c r="D234" s="253">
        <v>59.9</v>
      </c>
      <c r="E234" s="13" t="s">
        <v>63</v>
      </c>
      <c r="F234" s="85"/>
    </row>
    <row r="235" spans="1:5" ht="15.75">
      <c r="A235" s="13">
        <v>24</v>
      </c>
      <c r="B235" s="14" t="s">
        <v>85</v>
      </c>
      <c r="C235" s="36"/>
      <c r="D235" s="13"/>
      <c r="E235" s="16">
        <f>IF(COUNT(D236:D239)=0,"-",AVERAGE(D236:D239))</f>
        <v>44.333333333333336</v>
      </c>
    </row>
    <row r="236" spans="1:5" ht="15">
      <c r="A236" s="14"/>
      <c r="B236" s="252" t="s">
        <v>215</v>
      </c>
      <c r="C236" s="253">
        <v>45</v>
      </c>
      <c r="D236" s="253">
        <v>42</v>
      </c>
      <c r="E236" s="13" t="s">
        <v>63</v>
      </c>
    </row>
    <row r="237" spans="1:5" ht="15" customHeight="1">
      <c r="A237" s="14"/>
      <c r="B237" s="252" t="s">
        <v>193</v>
      </c>
      <c r="C237" s="253">
        <v>47</v>
      </c>
      <c r="D237" s="253">
        <v>44</v>
      </c>
      <c r="E237" s="13" t="s">
        <v>63</v>
      </c>
    </row>
    <row r="238" spans="1:5" ht="15">
      <c r="A238" s="14"/>
      <c r="B238" s="252" t="s">
        <v>238</v>
      </c>
      <c r="C238" s="253">
        <v>49</v>
      </c>
      <c r="D238" s="253">
        <v>47</v>
      </c>
      <c r="E238" s="13" t="s">
        <v>63</v>
      </c>
    </row>
    <row r="239" spans="1:5" ht="15" hidden="1">
      <c r="A239" s="14"/>
      <c r="B239" s="252" t="s">
        <v>122</v>
      </c>
      <c r="C239" s="253"/>
      <c r="D239" s="253"/>
      <c r="E239" s="13" t="s">
        <v>63</v>
      </c>
    </row>
    <row r="240" spans="1:6" ht="15" hidden="1">
      <c r="A240" s="14"/>
      <c r="B240" s="14"/>
      <c r="C240" s="36"/>
      <c r="D240" s="13"/>
      <c r="E240" s="13"/>
      <c r="F240" s="85"/>
    </row>
    <row r="241" ht="15.75" customHeight="1">
      <c r="F241" s="300"/>
    </row>
    <row r="242" spans="1:5" ht="15" hidden="1">
      <c r="A242" s="13"/>
      <c r="B242" s="252"/>
      <c r="C242" s="253"/>
      <c r="D242" s="253"/>
      <c r="E242" s="13" t="s">
        <v>63</v>
      </c>
    </row>
    <row r="243" spans="1:6" ht="15" hidden="1">
      <c r="A243" s="13"/>
      <c r="B243" s="252"/>
      <c r="C243" s="253"/>
      <c r="D243" s="253"/>
      <c r="E243" s="13" t="s">
        <v>63</v>
      </c>
      <c r="F243" s="11"/>
    </row>
    <row r="244" spans="1:5" ht="15" hidden="1">
      <c r="A244" s="13"/>
      <c r="B244" s="205"/>
      <c r="C244" s="204"/>
      <c r="D244" s="204"/>
      <c r="E244" s="13"/>
    </row>
    <row r="245" spans="1:6" ht="15.75">
      <c r="A245" s="13">
        <v>25</v>
      </c>
      <c r="B245" s="14" t="s">
        <v>22</v>
      </c>
      <c r="C245" s="36"/>
      <c r="D245" s="13"/>
      <c r="E245" s="16">
        <f>IF(COUNT(D246:D246)=E2423,"-",AVERAGE(D246:D246))</f>
        <v>350</v>
      </c>
      <c r="F245" s="11"/>
    </row>
    <row r="246" spans="1:6" ht="15">
      <c r="A246" s="13"/>
      <c r="B246" s="252" t="s">
        <v>193</v>
      </c>
      <c r="C246" s="253">
        <v>350</v>
      </c>
      <c r="D246" s="253">
        <v>350</v>
      </c>
      <c r="E246" s="13" t="s">
        <v>63</v>
      </c>
      <c r="F246" s="11"/>
    </row>
    <row r="247" spans="1:5" ht="15">
      <c r="A247" s="13"/>
      <c r="B247" s="252" t="s">
        <v>215</v>
      </c>
      <c r="C247" s="253">
        <v>380</v>
      </c>
      <c r="D247" s="253">
        <v>380</v>
      </c>
      <c r="E247" s="13" t="s">
        <v>63</v>
      </c>
    </row>
    <row r="248" spans="1:5" ht="15">
      <c r="A248" s="14"/>
      <c r="B248" s="252" t="s">
        <v>238</v>
      </c>
      <c r="C248" s="253"/>
      <c r="D248" s="253"/>
      <c r="E248" s="13" t="s">
        <v>63</v>
      </c>
    </row>
    <row r="249" spans="1:6" ht="15" hidden="1">
      <c r="A249" s="13"/>
      <c r="B249" s="252"/>
      <c r="C249" s="253"/>
      <c r="D249" s="253"/>
      <c r="E249" s="13" t="s">
        <v>63</v>
      </c>
      <c r="F249" s="85"/>
    </row>
    <row r="250" spans="1:6" ht="0.75" customHeight="1" hidden="1">
      <c r="A250" s="13"/>
      <c r="B250" s="252" t="s">
        <v>122</v>
      </c>
      <c r="C250" s="253"/>
      <c r="D250" s="253"/>
      <c r="E250" s="13" t="s">
        <v>63</v>
      </c>
      <c r="F250" s="11"/>
    </row>
    <row r="251" spans="1:5" ht="15" hidden="1">
      <c r="A251" s="13"/>
      <c r="B251" s="205"/>
      <c r="C251" s="204"/>
      <c r="D251" s="204"/>
      <c r="E251" s="13"/>
    </row>
    <row r="252" spans="1:6" ht="15" hidden="1">
      <c r="A252" s="13"/>
      <c r="B252" s="205"/>
      <c r="C252" s="204"/>
      <c r="D252" s="204"/>
      <c r="E252" s="13"/>
      <c r="F252" s="11"/>
    </row>
    <row r="253" ht="15">
      <c r="F253" s="11"/>
    </row>
    <row r="254" spans="1:6" ht="15.75">
      <c r="A254" s="13">
        <v>26</v>
      </c>
      <c r="B254" s="14" t="s">
        <v>23</v>
      </c>
      <c r="C254" s="36"/>
      <c r="D254" s="13"/>
      <c r="E254" s="16">
        <f>IF(COUNT(D260:D266)=0,"-",AVERAGE(D260:D266))</f>
        <v>129</v>
      </c>
      <c r="F254" s="85"/>
    </row>
    <row r="255" spans="1:6" ht="15" hidden="1">
      <c r="A255" s="14"/>
      <c r="B255" s="14"/>
      <c r="C255" s="36"/>
      <c r="D255" s="13"/>
      <c r="E255" s="13"/>
      <c r="F255" s="300"/>
    </row>
    <row r="256" spans="1:6" ht="15" hidden="1">
      <c r="A256" s="14"/>
      <c r="B256" s="14"/>
      <c r="C256" s="36"/>
      <c r="D256" s="13"/>
      <c r="E256" s="13"/>
      <c r="F256" s="85"/>
    </row>
    <row r="257" spans="1:6" ht="15" hidden="1">
      <c r="A257" s="14"/>
      <c r="B257" s="14"/>
      <c r="C257" s="36"/>
      <c r="D257" s="13"/>
      <c r="E257" s="13"/>
      <c r="F257" s="300"/>
    </row>
    <row r="258" spans="1:6" ht="15" hidden="1">
      <c r="A258" s="14"/>
      <c r="B258" s="14"/>
      <c r="C258" s="36"/>
      <c r="D258" s="13"/>
      <c r="E258" s="13"/>
      <c r="F258" s="85"/>
    </row>
    <row r="259" spans="1:6" ht="15" hidden="1">
      <c r="A259" s="14"/>
      <c r="E259" s="13"/>
      <c r="F259" s="300"/>
    </row>
    <row r="260" spans="1:5" ht="15">
      <c r="A260" s="13"/>
      <c r="B260" s="252" t="s">
        <v>215</v>
      </c>
      <c r="C260" s="253">
        <v>109</v>
      </c>
      <c r="D260" s="287">
        <v>119</v>
      </c>
      <c r="E260" s="13" t="s">
        <v>63</v>
      </c>
    </row>
    <row r="261" spans="1:5" ht="15">
      <c r="A261" s="14"/>
      <c r="B261" s="252" t="s">
        <v>238</v>
      </c>
      <c r="C261" s="253">
        <v>135</v>
      </c>
      <c r="D261" s="301">
        <v>129</v>
      </c>
      <c r="E261" s="13" t="s">
        <v>63</v>
      </c>
    </row>
    <row r="262" spans="1:6" ht="15" hidden="1">
      <c r="A262" s="14"/>
      <c r="B262" s="262"/>
      <c r="C262" s="254"/>
      <c r="D262" s="287"/>
      <c r="E262" s="13" t="s">
        <v>63</v>
      </c>
      <c r="F262" s="85"/>
    </row>
    <row r="263" spans="1:6" ht="15" hidden="1">
      <c r="A263" s="13"/>
      <c r="B263" s="14"/>
      <c r="C263" s="36"/>
      <c r="D263" s="296"/>
      <c r="E263" s="13"/>
      <c r="F263" s="300"/>
    </row>
    <row r="264" spans="1:6" ht="15">
      <c r="A264" s="13"/>
      <c r="B264" s="262" t="s">
        <v>193</v>
      </c>
      <c r="C264" s="261">
        <v>139</v>
      </c>
      <c r="D264" s="301">
        <v>139</v>
      </c>
      <c r="E264" s="13" t="s">
        <v>63</v>
      </c>
      <c r="F264" s="300"/>
    </row>
    <row r="265" spans="1:6" ht="15" hidden="1">
      <c r="A265" s="14"/>
      <c r="B265" s="14"/>
      <c r="C265" s="36"/>
      <c r="D265" s="296"/>
      <c r="E265" s="13" t="s">
        <v>63</v>
      </c>
      <c r="F265" s="85"/>
    </row>
    <row r="266" spans="1:6" ht="15" hidden="1">
      <c r="A266" s="13"/>
      <c r="B266" s="205"/>
      <c r="C266" s="204"/>
      <c r="D266" s="287"/>
      <c r="E266" s="13" t="s">
        <v>63</v>
      </c>
      <c r="F266" s="300"/>
    </row>
    <row r="267" spans="1:5" ht="15.75">
      <c r="A267" s="13">
        <v>27</v>
      </c>
      <c r="B267" t="s">
        <v>24</v>
      </c>
      <c r="E267" s="16">
        <f>IF(COUNT(D268:D270)=E2445,"-",AVERAGE(D268:D270))</f>
        <v>94.5</v>
      </c>
    </row>
    <row r="268" spans="1:6" ht="15">
      <c r="A268" s="13"/>
      <c r="B268" s="252" t="s">
        <v>193</v>
      </c>
      <c r="C268" s="253">
        <v>90</v>
      </c>
      <c r="D268" s="253">
        <v>90</v>
      </c>
      <c r="E268" s="13" t="s">
        <v>63</v>
      </c>
      <c r="F268" s="300"/>
    </row>
    <row r="269" spans="1:5" ht="15">
      <c r="A269" s="13"/>
      <c r="B269" s="252" t="s">
        <v>215</v>
      </c>
      <c r="C269" s="253">
        <v>99</v>
      </c>
      <c r="D269" s="328">
        <v>99</v>
      </c>
      <c r="E269" s="13" t="s">
        <v>63</v>
      </c>
    </row>
    <row r="270" spans="1:6" ht="15">
      <c r="A270" s="13"/>
      <c r="B270" s="252" t="s">
        <v>238</v>
      </c>
      <c r="C270" s="253"/>
      <c r="D270" s="253"/>
      <c r="E270" s="13" t="s">
        <v>63</v>
      </c>
      <c r="F270" s="300"/>
    </row>
    <row r="271" spans="1:6" ht="15" hidden="1">
      <c r="A271" s="14"/>
      <c r="B271" s="252" t="s">
        <v>122</v>
      </c>
      <c r="C271" s="253"/>
      <c r="D271" s="253"/>
      <c r="E271" s="13"/>
      <c r="F271" s="11"/>
    </row>
    <row r="272" spans="1:5" ht="15" hidden="1">
      <c r="A272" s="13"/>
      <c r="B272" s="205"/>
      <c r="C272" s="204"/>
      <c r="D272" s="204"/>
      <c r="E272" s="13"/>
    </row>
    <row r="273" spans="1:6" ht="15" hidden="1">
      <c r="A273" s="13"/>
      <c r="B273" s="205"/>
      <c r="C273" s="204"/>
      <c r="D273" s="204"/>
      <c r="E273" s="13"/>
      <c r="F273" s="11"/>
    </row>
    <row r="274" spans="1:5" ht="15" hidden="1">
      <c r="A274" s="13"/>
      <c r="B274" s="205"/>
      <c r="C274" s="204"/>
      <c r="D274" s="204"/>
      <c r="E274" s="13"/>
    </row>
    <row r="275" ht="15">
      <c r="F275" s="11"/>
    </row>
    <row r="276" spans="1:5" ht="15" customHeight="1">
      <c r="A276" s="13">
        <v>28</v>
      </c>
      <c r="B276" s="14" t="s">
        <v>25</v>
      </c>
      <c r="C276" s="36"/>
      <c r="D276" s="13"/>
      <c r="E276" s="19">
        <f>IF(COUNT(D277:D280)=0,"-",AVERAGE(D277:D281))</f>
        <v>106.33333333333333</v>
      </c>
    </row>
    <row r="277" spans="1:6" ht="15" customHeight="1">
      <c r="A277" s="13"/>
      <c r="B277" s="252" t="s">
        <v>193</v>
      </c>
      <c r="C277" s="253">
        <v>120</v>
      </c>
      <c r="D277" s="253">
        <v>94</v>
      </c>
      <c r="E277" s="13" t="s">
        <v>63</v>
      </c>
      <c r="F277" s="300"/>
    </row>
    <row r="278" spans="1:6" ht="14.25" customHeight="1">
      <c r="A278" s="14"/>
      <c r="B278" s="252" t="s">
        <v>215</v>
      </c>
      <c r="C278" s="253">
        <v>123</v>
      </c>
      <c r="D278" s="341">
        <v>107</v>
      </c>
      <c r="E278" s="13" t="s">
        <v>63</v>
      </c>
      <c r="F278" s="85"/>
    </row>
    <row r="279" spans="1:6" ht="0.75" customHeight="1" hidden="1">
      <c r="A279" s="13"/>
      <c r="B279" s="252" t="s">
        <v>122</v>
      </c>
      <c r="C279" s="253"/>
      <c r="D279" s="253"/>
      <c r="E279" s="13"/>
      <c r="F279" s="300"/>
    </row>
    <row r="280" spans="1:6" ht="15" hidden="1">
      <c r="A280" s="13"/>
      <c r="B280" s="252" t="s">
        <v>235</v>
      </c>
      <c r="C280" s="253"/>
      <c r="D280" s="253"/>
      <c r="E280" s="13"/>
      <c r="F280" s="85"/>
    </row>
    <row r="281" spans="1:6" ht="15">
      <c r="A281" s="13"/>
      <c r="B281" s="252" t="s">
        <v>238</v>
      </c>
      <c r="C281" s="253">
        <v>128</v>
      </c>
      <c r="D281" s="253">
        <v>118</v>
      </c>
      <c r="E281" s="13" t="s">
        <v>63</v>
      </c>
      <c r="F281" s="300"/>
    </row>
    <row r="282" ht="15">
      <c r="F282" s="85"/>
    </row>
    <row r="283" spans="1:6" ht="15">
      <c r="A283" s="14"/>
      <c r="F283" s="300"/>
    </row>
    <row r="284" spans="1:5" ht="15.75">
      <c r="A284" s="14">
        <v>29</v>
      </c>
      <c r="B284" s="14" t="s">
        <v>230</v>
      </c>
      <c r="C284" s="36"/>
      <c r="D284" s="13"/>
      <c r="E284" s="329">
        <f>IF(COUNT(D285:D288)=0,"-",AVERAGE(D285:D288))</f>
        <v>213.5</v>
      </c>
    </row>
    <row r="285" spans="1:5" ht="0.75" customHeight="1">
      <c r="A285" s="13"/>
      <c r="B285" s="252" t="s">
        <v>215</v>
      </c>
      <c r="C285" s="253"/>
      <c r="D285" s="253"/>
      <c r="E285" s="13" t="s">
        <v>63</v>
      </c>
    </row>
    <row r="286" spans="1:5" ht="15">
      <c r="A286" s="13"/>
      <c r="B286" s="252" t="s">
        <v>193</v>
      </c>
      <c r="C286" s="253">
        <v>238</v>
      </c>
      <c r="D286" s="253">
        <v>208</v>
      </c>
      <c r="E286" s="13" t="s">
        <v>63</v>
      </c>
    </row>
    <row r="287" spans="1:6" ht="15">
      <c r="A287" s="13"/>
      <c r="B287" s="252" t="s">
        <v>215</v>
      </c>
      <c r="C287" s="332">
        <v>239.99</v>
      </c>
      <c r="D287" s="336">
        <v>219</v>
      </c>
      <c r="E287" s="13" t="s">
        <v>63</v>
      </c>
      <c r="F287" s="11"/>
    </row>
    <row r="288" spans="1:5" ht="15">
      <c r="A288" s="14"/>
      <c r="B288" s="252" t="s">
        <v>238</v>
      </c>
      <c r="C288" s="253"/>
      <c r="D288" s="253"/>
      <c r="E288" s="13" t="s">
        <v>63</v>
      </c>
    </row>
    <row r="289" s="85" customFormat="1" ht="15">
      <c r="F289" s="300"/>
    </row>
    <row r="290" spans="1:5" ht="15.75">
      <c r="A290" s="13">
        <v>30</v>
      </c>
      <c r="B290" s="14" t="s">
        <v>27</v>
      </c>
      <c r="C290" s="36"/>
      <c r="D290" s="13"/>
      <c r="E290" s="19">
        <f>IF(COUNT(D296:D298)=0,"-",AVERAGE(D296:D298))</f>
        <v>69.495</v>
      </c>
    </row>
    <row r="291" spans="1:6" ht="15" hidden="1">
      <c r="A291" s="14"/>
      <c r="B291" s="14"/>
      <c r="C291" s="36"/>
      <c r="D291" s="13"/>
      <c r="E291" s="13"/>
      <c r="F291" s="11"/>
    </row>
    <row r="292" spans="1:5" ht="15" hidden="1">
      <c r="A292" s="14"/>
      <c r="B292" s="14"/>
      <c r="C292" s="36"/>
      <c r="D292" s="13"/>
      <c r="E292" s="13"/>
    </row>
    <row r="293" spans="1:6" ht="15" hidden="1">
      <c r="A293" s="14"/>
      <c r="B293" s="14"/>
      <c r="C293" s="36"/>
      <c r="D293" s="13"/>
      <c r="E293" s="13"/>
      <c r="F293" s="11"/>
    </row>
    <row r="294" spans="1:5" ht="15" hidden="1">
      <c r="A294" s="14"/>
      <c r="B294" s="14"/>
      <c r="C294" s="36"/>
      <c r="D294" s="13"/>
      <c r="E294" s="13"/>
    </row>
    <row r="295" spans="1:6" ht="15" hidden="1">
      <c r="A295" s="13"/>
      <c r="B295" s="14"/>
      <c r="C295" s="36"/>
      <c r="D295" s="13"/>
      <c r="E295" s="13"/>
      <c r="F295" s="11"/>
    </row>
    <row r="296" spans="1:5" ht="15">
      <c r="A296" s="14"/>
      <c r="B296" s="252" t="s">
        <v>215</v>
      </c>
      <c r="C296" s="253">
        <v>77</v>
      </c>
      <c r="D296" s="302">
        <v>69</v>
      </c>
      <c r="E296" s="13" t="s">
        <v>63</v>
      </c>
    </row>
    <row r="297" spans="1:5" ht="15">
      <c r="A297" s="13"/>
      <c r="B297" s="252" t="s">
        <v>193</v>
      </c>
      <c r="C297" s="253">
        <v>75.99</v>
      </c>
      <c r="D297" s="253">
        <v>69.99</v>
      </c>
      <c r="E297" s="13" t="s">
        <v>63</v>
      </c>
    </row>
    <row r="298" spans="1:5" ht="15">
      <c r="A298" s="13"/>
      <c r="B298" s="252" t="s">
        <v>238</v>
      </c>
      <c r="C298" s="253"/>
      <c r="D298" s="253"/>
      <c r="E298" s="13" t="s">
        <v>63</v>
      </c>
    </row>
    <row r="299" spans="1:5" ht="15" hidden="1">
      <c r="A299" s="13"/>
      <c r="B299" s="205"/>
      <c r="C299" s="204"/>
      <c r="D299" s="204"/>
      <c r="E299" s="13"/>
    </row>
    <row r="300" spans="1:6" ht="15" hidden="1">
      <c r="A300" s="13"/>
      <c r="B300" s="205"/>
      <c r="C300" s="204"/>
      <c r="D300" s="204"/>
      <c r="E300" s="13"/>
      <c r="F300" s="11"/>
    </row>
    <row r="302" spans="1:6" ht="30">
      <c r="A302" s="13">
        <v>31</v>
      </c>
      <c r="B302" s="45" t="s">
        <v>86</v>
      </c>
      <c r="C302" s="36"/>
      <c r="D302" s="13"/>
      <c r="E302" s="19">
        <f>IF(COUNT(D309:D314)=0,"-",AVERAGE(D309:D314))</f>
        <v>246.33333333333334</v>
      </c>
      <c r="F302" s="11"/>
    </row>
    <row r="303" spans="1:5" ht="15" hidden="1">
      <c r="A303" s="13"/>
      <c r="B303" s="14"/>
      <c r="C303" s="36"/>
      <c r="D303" s="13"/>
      <c r="E303" s="13"/>
    </row>
    <row r="304" spans="1:6" ht="15" hidden="1">
      <c r="A304" s="14"/>
      <c r="B304" s="14"/>
      <c r="C304" s="36"/>
      <c r="D304" s="13"/>
      <c r="E304" s="13"/>
      <c r="F304" s="11"/>
    </row>
    <row r="305" spans="1:5" ht="15" hidden="1">
      <c r="A305" s="14"/>
      <c r="B305" s="14"/>
      <c r="C305" s="36"/>
      <c r="D305" s="13"/>
      <c r="E305" s="13"/>
    </row>
    <row r="306" spans="1:6" ht="15" hidden="1">
      <c r="A306" s="14"/>
      <c r="B306" s="14"/>
      <c r="C306" s="36"/>
      <c r="D306" s="13"/>
      <c r="E306" s="13"/>
      <c r="F306" s="11"/>
    </row>
    <row r="307" spans="1:5" ht="15" hidden="1">
      <c r="A307" s="14"/>
      <c r="B307" s="14"/>
      <c r="C307" s="36"/>
      <c r="D307" s="13"/>
      <c r="E307" s="13"/>
    </row>
    <row r="308" spans="1:6" ht="15" hidden="1">
      <c r="A308" s="13"/>
      <c r="B308" s="14"/>
      <c r="C308" s="36"/>
      <c r="D308" s="13"/>
      <c r="E308" s="13"/>
      <c r="F308" s="11"/>
    </row>
    <row r="309" spans="1:5" ht="15">
      <c r="A309" s="13"/>
      <c r="B309" s="252" t="s">
        <v>238</v>
      </c>
      <c r="C309" s="253">
        <v>205</v>
      </c>
      <c r="D309" s="287">
        <v>205</v>
      </c>
      <c r="E309" s="13" t="s">
        <v>63</v>
      </c>
    </row>
    <row r="310" spans="1:6" ht="15">
      <c r="A310" s="13"/>
      <c r="B310" s="252" t="s">
        <v>215</v>
      </c>
      <c r="C310" s="253">
        <v>255</v>
      </c>
      <c r="D310" s="342">
        <v>255</v>
      </c>
      <c r="E310" s="13" t="s">
        <v>63</v>
      </c>
      <c r="F310" s="11"/>
    </row>
    <row r="311" spans="1:5" ht="15" hidden="1">
      <c r="A311" s="13"/>
      <c r="B311" s="252"/>
      <c r="C311" s="253"/>
      <c r="D311" s="287"/>
      <c r="E311" s="13" t="s">
        <v>63</v>
      </c>
    </row>
    <row r="312" spans="1:6" ht="15" hidden="1">
      <c r="A312" s="13"/>
      <c r="D312" s="297"/>
      <c r="E312" s="13" t="s">
        <v>63</v>
      </c>
      <c r="F312" s="11"/>
    </row>
    <row r="313" spans="1:5" ht="15">
      <c r="A313" s="13"/>
      <c r="B313" s="252" t="s">
        <v>193</v>
      </c>
      <c r="C313" s="253">
        <v>279</v>
      </c>
      <c r="D313" s="287">
        <v>279</v>
      </c>
      <c r="E313" s="13" t="s">
        <v>63</v>
      </c>
    </row>
    <row r="314" spans="1:5" ht="15" hidden="1">
      <c r="A314" s="13"/>
      <c r="B314" s="205"/>
      <c r="C314" s="204"/>
      <c r="D314" s="287"/>
      <c r="E314" s="13"/>
    </row>
    <row r="315" s="85" customFormat="1" ht="15">
      <c r="F315" s="300"/>
    </row>
    <row r="316" spans="1:5" ht="45">
      <c r="A316" s="17">
        <v>32</v>
      </c>
      <c r="B316" s="18" t="s">
        <v>65</v>
      </c>
      <c r="C316" s="38"/>
      <c r="D316" s="17"/>
      <c r="E316" s="19">
        <f>IF(COUNT(D321:D328)=0,"-",AVERAGE(D321:D328))</f>
        <v>291.3333333333333</v>
      </c>
    </row>
    <row r="317" spans="1:6" ht="15" hidden="1">
      <c r="A317" s="14"/>
      <c r="B317" s="14"/>
      <c r="C317" s="36"/>
      <c r="D317" s="13"/>
      <c r="E317" s="13"/>
      <c r="F317" s="11"/>
    </row>
    <row r="318" spans="1:5" ht="15" hidden="1">
      <c r="A318" s="14"/>
      <c r="B318" s="14"/>
      <c r="C318" s="36"/>
      <c r="D318" s="13"/>
      <c r="E318" s="13"/>
    </row>
    <row r="319" spans="1:6" ht="15" hidden="1">
      <c r="A319" s="14"/>
      <c r="B319" s="14"/>
      <c r="C319" s="36"/>
      <c r="D319" s="13"/>
      <c r="E319" s="13"/>
      <c r="F319" s="11"/>
    </row>
    <row r="320" spans="1:5" ht="15" hidden="1">
      <c r="A320" s="14"/>
      <c r="B320" s="14"/>
      <c r="C320" s="36"/>
      <c r="D320" s="13"/>
      <c r="E320" s="13"/>
    </row>
    <row r="321" spans="1:6" ht="15" hidden="1">
      <c r="A321" s="13"/>
      <c r="B321" s="252"/>
      <c r="C321" s="253"/>
      <c r="D321" s="253"/>
      <c r="E321" s="13" t="s">
        <v>63</v>
      </c>
      <c r="F321" s="11"/>
    </row>
    <row r="322" spans="1:5" ht="0.75" customHeight="1" hidden="1">
      <c r="A322" s="13"/>
      <c r="E322" s="13"/>
    </row>
    <row r="323" spans="1:6" ht="15">
      <c r="A323" s="14"/>
      <c r="B323" s="252" t="s">
        <v>238</v>
      </c>
      <c r="C323" s="253">
        <v>235</v>
      </c>
      <c r="D323" s="253">
        <v>235</v>
      </c>
      <c r="E323" s="13" t="s">
        <v>63</v>
      </c>
      <c r="F323" s="300"/>
    </row>
    <row r="324" spans="1:6" ht="15">
      <c r="A324" s="13"/>
      <c r="B324" s="252" t="s">
        <v>215</v>
      </c>
      <c r="C324" s="253">
        <v>269</v>
      </c>
      <c r="D324" s="303">
        <v>269</v>
      </c>
      <c r="E324" s="13" t="s">
        <v>63</v>
      </c>
      <c r="F324" s="85"/>
    </row>
    <row r="325" spans="1:5" ht="15">
      <c r="A325" s="13"/>
      <c r="B325" s="252" t="s">
        <v>193</v>
      </c>
      <c r="C325" s="253">
        <v>370</v>
      </c>
      <c r="D325" s="286">
        <v>370</v>
      </c>
      <c r="E325" s="13" t="s">
        <v>63</v>
      </c>
    </row>
    <row r="326" spans="1:6" ht="15" hidden="1">
      <c r="A326" s="13"/>
      <c r="B326" s="205"/>
      <c r="C326" s="204"/>
      <c r="D326" s="286"/>
      <c r="E326" s="13"/>
      <c r="F326" s="300"/>
    </row>
    <row r="327" spans="1:6" ht="15" hidden="1">
      <c r="A327" s="13"/>
      <c r="B327" s="205"/>
      <c r="C327" s="204"/>
      <c r="D327" s="286"/>
      <c r="E327" s="13"/>
      <c r="F327" s="85"/>
    </row>
    <row r="328" spans="1:6" ht="15" hidden="1">
      <c r="A328" s="13"/>
      <c r="B328" s="205"/>
      <c r="C328" s="204"/>
      <c r="D328" s="286"/>
      <c r="E328" s="13"/>
      <c r="F328" s="300"/>
    </row>
    <row r="329" spans="1:6" ht="15">
      <c r="A329" s="13"/>
      <c r="F329" s="85"/>
    </row>
    <row r="330" spans="1:6" ht="61.5" customHeight="1">
      <c r="A330" s="13">
        <v>33</v>
      </c>
      <c r="B330" s="18" t="s">
        <v>88</v>
      </c>
      <c r="C330" s="36"/>
      <c r="D330" s="13"/>
      <c r="E330" s="19">
        <f>IF(COUNT(D334:D337)=0,"-",AVERAGE(D334:D337))</f>
        <v>174.66666666666666</v>
      </c>
      <c r="F330" s="11"/>
    </row>
    <row r="331" spans="1:5" ht="15" hidden="1">
      <c r="A331" s="14"/>
      <c r="B331" s="14"/>
      <c r="C331" s="36"/>
      <c r="D331" s="13"/>
      <c r="E331" s="13"/>
    </row>
    <row r="332" spans="1:6" ht="15" hidden="1">
      <c r="A332" s="14"/>
      <c r="B332" s="14"/>
      <c r="C332" s="36"/>
      <c r="D332" s="13"/>
      <c r="E332" s="13"/>
      <c r="F332" s="11"/>
    </row>
    <row r="333" spans="1:5" ht="15" hidden="1">
      <c r="A333" s="14"/>
      <c r="B333" s="14"/>
      <c r="C333" s="36"/>
      <c r="D333" s="13"/>
      <c r="E333" s="13"/>
    </row>
    <row r="334" spans="1:6" ht="15">
      <c r="A334" s="14"/>
      <c r="B334" s="252" t="s">
        <v>238</v>
      </c>
      <c r="C334" s="253">
        <v>155</v>
      </c>
      <c r="D334" s="253">
        <v>155</v>
      </c>
      <c r="E334" s="13" t="s">
        <v>63</v>
      </c>
      <c r="F334" s="300"/>
    </row>
    <row r="335" spans="1:5" ht="15" hidden="1">
      <c r="A335" s="14"/>
      <c r="B335" s="252" t="s">
        <v>193</v>
      </c>
      <c r="C335" s="253"/>
      <c r="D335" s="253"/>
      <c r="E335" s="13" t="s">
        <v>63</v>
      </c>
    </row>
    <row r="336" spans="1:5" ht="15">
      <c r="A336" s="14"/>
      <c r="B336" s="252" t="s">
        <v>215</v>
      </c>
      <c r="C336" s="253">
        <v>159</v>
      </c>
      <c r="D336" s="302">
        <v>159</v>
      </c>
      <c r="E336" s="13" t="s">
        <v>63</v>
      </c>
    </row>
    <row r="337" spans="1:5" ht="15">
      <c r="A337" s="13"/>
      <c r="B337" s="252" t="s">
        <v>193</v>
      </c>
      <c r="C337" s="253">
        <v>210</v>
      </c>
      <c r="D337" s="253">
        <v>210</v>
      </c>
      <c r="E337" s="13" t="s">
        <v>63</v>
      </c>
    </row>
    <row r="338" ht="15">
      <c r="F338" s="11"/>
    </row>
    <row r="339" spans="1:5" ht="30" customHeight="1">
      <c r="A339" s="13">
        <v>34</v>
      </c>
      <c r="B339" s="45" t="s">
        <v>89</v>
      </c>
      <c r="C339" s="36"/>
      <c r="D339" s="13"/>
      <c r="E339" s="19">
        <f>IF(COUNT(D340:D346)=0,"-",AVERAGE(D340:D346))</f>
        <v>545</v>
      </c>
    </row>
    <row r="340" spans="1:5" ht="13.5" customHeight="1" hidden="1">
      <c r="A340" s="13"/>
      <c r="B340" s="252" t="s">
        <v>235</v>
      </c>
      <c r="C340" s="253"/>
      <c r="D340" s="253"/>
      <c r="E340" s="13" t="s">
        <v>63</v>
      </c>
    </row>
    <row r="341" spans="1:6" ht="15.75" customHeight="1" hidden="1">
      <c r="A341" s="14"/>
      <c r="B341" s="252" t="s">
        <v>232</v>
      </c>
      <c r="C341" s="253"/>
      <c r="D341" s="253"/>
      <c r="E341" s="13" t="s">
        <v>63</v>
      </c>
      <c r="F341" s="11"/>
    </row>
    <row r="342" spans="1:6" ht="16.5" customHeight="1" hidden="1">
      <c r="A342" s="13"/>
      <c r="B342" s="252" t="s">
        <v>231</v>
      </c>
      <c r="C342" s="253"/>
      <c r="D342" s="253"/>
      <c r="E342" s="13" t="s">
        <v>63</v>
      </c>
      <c r="F342" s="85"/>
    </row>
    <row r="343" spans="1:6" ht="15" customHeight="1" hidden="1">
      <c r="A343" s="13"/>
      <c r="B343" s="252" t="s">
        <v>122</v>
      </c>
      <c r="C343" s="253"/>
      <c r="D343" s="253"/>
      <c r="E343" s="13" t="s">
        <v>63</v>
      </c>
      <c r="F343" s="300"/>
    </row>
    <row r="344" spans="1:6" ht="18" customHeight="1" hidden="1">
      <c r="A344" s="13"/>
      <c r="B344" s="252" t="s">
        <v>193</v>
      </c>
      <c r="C344" s="253"/>
      <c r="D344" s="253"/>
      <c r="E344" s="13" t="s">
        <v>63</v>
      </c>
      <c r="F344" s="85"/>
    </row>
    <row r="345" spans="1:6" ht="17.25" customHeight="1">
      <c r="A345" s="13"/>
      <c r="B345" s="330" t="s">
        <v>270</v>
      </c>
      <c r="C345" s="331">
        <v>540</v>
      </c>
      <c r="D345" s="331">
        <v>540</v>
      </c>
      <c r="E345" s="13" t="s">
        <v>63</v>
      </c>
      <c r="F345" s="300"/>
    </row>
    <row r="346" spans="1:6" ht="15">
      <c r="A346" s="13"/>
      <c r="B346" s="252" t="s">
        <v>237</v>
      </c>
      <c r="C346" s="253">
        <v>550</v>
      </c>
      <c r="D346" s="253">
        <v>550</v>
      </c>
      <c r="E346" s="13" t="s">
        <v>63</v>
      </c>
      <c r="F346" s="300"/>
    </row>
    <row r="347" spans="1:5" ht="15">
      <c r="A347" s="13"/>
      <c r="B347" s="252" t="s">
        <v>215</v>
      </c>
      <c r="C347" s="253"/>
      <c r="D347" s="253"/>
      <c r="E347" s="13"/>
    </row>
    <row r="348" spans="1:6" ht="31.5" customHeight="1">
      <c r="A348" s="13">
        <v>35</v>
      </c>
      <c r="B348" s="45" t="s">
        <v>90</v>
      </c>
      <c r="C348" s="36"/>
      <c r="D348" s="13"/>
      <c r="E348" s="19">
        <f>IF(COUNT(D349:D352)=0,"-",AVERAGE(D349:D352))</f>
        <v>405</v>
      </c>
      <c r="F348" s="11"/>
    </row>
    <row r="349" spans="1:5" ht="18" customHeight="1">
      <c r="A349" s="13"/>
      <c r="B349" s="252" t="s">
        <v>237</v>
      </c>
      <c r="C349" s="253">
        <v>400</v>
      </c>
      <c r="D349" s="253">
        <v>400</v>
      </c>
      <c r="E349" s="13" t="s">
        <v>63</v>
      </c>
    </row>
    <row r="350" spans="1:5" ht="15">
      <c r="A350" s="13"/>
      <c r="B350" s="252" t="s">
        <v>270</v>
      </c>
      <c r="C350" s="253">
        <v>410</v>
      </c>
      <c r="D350" s="253">
        <v>410</v>
      </c>
      <c r="E350" s="13" t="s">
        <v>63</v>
      </c>
    </row>
    <row r="351" ht="15">
      <c r="A351" s="13"/>
    </row>
    <row r="352" spans="1:6" ht="15">
      <c r="A352" s="13"/>
      <c r="B352" s="205"/>
      <c r="C352" s="204"/>
      <c r="D352" s="204"/>
      <c r="E352" s="13"/>
      <c r="F352" s="11"/>
    </row>
    <row r="353" spans="1:6" ht="15.75">
      <c r="A353" s="13">
        <v>36</v>
      </c>
      <c r="B353" s="45" t="s">
        <v>91</v>
      </c>
      <c r="C353" s="36"/>
      <c r="D353" s="13"/>
      <c r="E353" s="19">
        <f>IF(COUNT(D354:D354)=0,"-",AVERAGE(D354:D354))</f>
        <v>395</v>
      </c>
      <c r="F353" s="85"/>
    </row>
    <row r="354" spans="1:5" ht="19.5" customHeight="1">
      <c r="A354" s="13"/>
      <c r="B354" s="252" t="s">
        <v>237</v>
      </c>
      <c r="C354" s="253">
        <v>395</v>
      </c>
      <c r="D354" s="253">
        <v>395</v>
      </c>
      <c r="E354" s="13" t="s">
        <v>63</v>
      </c>
    </row>
    <row r="355" spans="1:5" ht="15">
      <c r="A355" s="13"/>
      <c r="B355" s="252" t="s">
        <v>270</v>
      </c>
      <c r="C355" s="253">
        <v>400</v>
      </c>
      <c r="D355" s="253">
        <v>400</v>
      </c>
      <c r="E355" s="13" t="s">
        <v>63</v>
      </c>
    </row>
    <row r="356" ht="15">
      <c r="F356" s="300"/>
    </row>
    <row r="357" spans="1:5" ht="16.5" customHeight="1">
      <c r="A357" s="13">
        <v>37</v>
      </c>
      <c r="B357" s="205" t="s">
        <v>194</v>
      </c>
      <c r="C357" s="204"/>
      <c r="D357" s="204"/>
      <c r="E357" s="19">
        <f>IF(COUNT(D358:D359)=G4260,"-",AVERAGE(D358:D359))</f>
        <v>357.5</v>
      </c>
    </row>
    <row r="358" spans="1:5" ht="15">
      <c r="A358" s="13"/>
      <c r="B358" s="252" t="s">
        <v>237</v>
      </c>
      <c r="C358" s="253">
        <v>350</v>
      </c>
      <c r="D358" s="253">
        <v>350</v>
      </c>
      <c r="E358" s="13" t="s">
        <v>63</v>
      </c>
    </row>
    <row r="359" spans="1:6" ht="15.75" customHeight="1">
      <c r="A359" s="13"/>
      <c r="B359" s="252" t="s">
        <v>270</v>
      </c>
      <c r="C359" s="253">
        <v>365</v>
      </c>
      <c r="D359" s="253">
        <v>365</v>
      </c>
      <c r="E359" s="13" t="s">
        <v>63</v>
      </c>
      <c r="F359" s="11"/>
    </row>
    <row r="360" spans="1:6" ht="15">
      <c r="A360" s="13"/>
      <c r="E360" s="13"/>
      <c r="F360" s="11"/>
    </row>
    <row r="361" spans="1:5" ht="45">
      <c r="A361" s="13">
        <v>38</v>
      </c>
      <c r="B361" s="45" t="s">
        <v>92</v>
      </c>
      <c r="C361" s="36"/>
      <c r="D361" s="13"/>
      <c r="E361" s="19">
        <f>IF(COUNT(D362:D363)=0,"-",AVERAGE(D362:D363))</f>
        <v>310</v>
      </c>
    </row>
    <row r="362" spans="1:6" ht="15" customHeight="1">
      <c r="A362" s="13"/>
      <c r="B362" s="252" t="s">
        <v>237</v>
      </c>
      <c r="C362" s="253">
        <v>300</v>
      </c>
      <c r="D362" s="253">
        <v>300</v>
      </c>
      <c r="E362" s="13" t="s">
        <v>63</v>
      </c>
      <c r="F362" s="11"/>
    </row>
    <row r="363" spans="1:5" ht="15">
      <c r="A363" s="13"/>
      <c r="B363" s="252" t="s">
        <v>270</v>
      </c>
      <c r="C363" s="253">
        <v>320</v>
      </c>
      <c r="D363" s="253">
        <v>320</v>
      </c>
      <c r="E363" s="13" t="s">
        <v>63</v>
      </c>
    </row>
    <row r="364" ht="13.5" customHeight="1">
      <c r="A364" s="13"/>
    </row>
    <row r="365" spans="1:6" ht="22.5" customHeight="1">
      <c r="A365" s="13">
        <v>39</v>
      </c>
      <c r="B365" s="14" t="s">
        <v>93</v>
      </c>
      <c r="C365" s="36"/>
      <c r="D365" s="13"/>
      <c r="E365" s="19">
        <f>IF(COUNT(D366:D372)=0,"-",AVERAGE(D366:D373))</f>
        <v>250</v>
      </c>
      <c r="F365" s="11"/>
    </row>
    <row r="366" spans="1:9" ht="15" hidden="1">
      <c r="A366" s="13"/>
      <c r="B366" s="252" t="s">
        <v>215</v>
      </c>
      <c r="C366" s="253"/>
      <c r="D366" s="299"/>
      <c r="E366" s="13" t="s">
        <v>63</v>
      </c>
      <c r="I366" s="207"/>
    </row>
    <row r="367" spans="1:6" ht="2.25" customHeight="1" hidden="1">
      <c r="A367" s="13"/>
      <c r="B367" s="252" t="s">
        <v>238</v>
      </c>
      <c r="C367" s="254"/>
      <c r="D367" s="254"/>
      <c r="E367" s="13" t="s">
        <v>63</v>
      </c>
      <c r="F367" s="304"/>
    </row>
    <row r="368" spans="1:6" ht="15" hidden="1">
      <c r="A368" s="14"/>
      <c r="B368" s="252" t="s">
        <v>122</v>
      </c>
      <c r="C368" s="253"/>
      <c r="D368" s="253"/>
      <c r="E368" s="13" t="s">
        <v>63</v>
      </c>
      <c r="F368" s="305"/>
    </row>
    <row r="369" spans="1:6" ht="15" hidden="1">
      <c r="A369" s="13"/>
      <c r="B369" s="252" t="s">
        <v>235</v>
      </c>
      <c r="C369" s="253"/>
      <c r="D369" s="253"/>
      <c r="E369" s="13" t="s">
        <v>63</v>
      </c>
      <c r="F369" s="304"/>
    </row>
    <row r="370" spans="1:6" ht="18" customHeight="1" hidden="1">
      <c r="A370" s="13"/>
      <c r="B370" s="252" t="s">
        <v>231</v>
      </c>
      <c r="C370" s="253"/>
      <c r="D370" s="253"/>
      <c r="E370" s="13" t="s">
        <v>63</v>
      </c>
      <c r="F370" s="305"/>
    </row>
    <row r="371" spans="1:6" ht="15.75" customHeight="1">
      <c r="A371" s="13"/>
      <c r="B371" s="252" t="s">
        <v>215</v>
      </c>
      <c r="C371" s="253"/>
      <c r="D371" s="253"/>
      <c r="E371" s="13" t="s">
        <v>63</v>
      </c>
      <c r="F371" s="305"/>
    </row>
    <row r="372" spans="1:6" ht="15">
      <c r="A372" s="14"/>
      <c r="B372" s="252" t="s">
        <v>270</v>
      </c>
      <c r="C372" s="253">
        <v>250</v>
      </c>
      <c r="D372" s="253">
        <v>250</v>
      </c>
      <c r="E372" s="13"/>
      <c r="F372" s="11"/>
    </row>
    <row r="373" spans="1:6" ht="15">
      <c r="A373" s="13"/>
      <c r="B373" s="252" t="s">
        <v>237</v>
      </c>
      <c r="C373" s="253">
        <v>250</v>
      </c>
      <c r="D373" s="253">
        <v>250</v>
      </c>
      <c r="E373" s="13" t="s">
        <v>63</v>
      </c>
      <c r="F373" s="11"/>
    </row>
    <row r="374" ht="15">
      <c r="A374" s="13"/>
    </row>
    <row r="375" spans="1:6" ht="30">
      <c r="A375" s="13">
        <v>40</v>
      </c>
      <c r="B375" s="45" t="s">
        <v>94</v>
      </c>
      <c r="C375" s="36"/>
      <c r="D375" s="13"/>
      <c r="E375" s="19">
        <f>IF(COUNT(D381:D385)=G4525,"-",AVERAGE(D381:D385))</f>
        <v>215</v>
      </c>
      <c r="F375" s="11"/>
    </row>
    <row r="376" spans="1:5" ht="15" hidden="1">
      <c r="A376" s="13"/>
      <c r="B376" s="14"/>
      <c r="C376" s="36"/>
      <c r="D376" s="13"/>
      <c r="E376" s="13"/>
    </row>
    <row r="377" spans="1:6" ht="15" hidden="1">
      <c r="A377" s="14"/>
      <c r="B377" s="14"/>
      <c r="C377" s="36"/>
      <c r="D377" s="13"/>
      <c r="E377" s="13"/>
      <c r="F377" s="11"/>
    </row>
    <row r="378" spans="1:5" ht="15" hidden="1">
      <c r="A378" s="14"/>
      <c r="B378" s="14"/>
      <c r="C378" s="36"/>
      <c r="D378" s="13"/>
      <c r="E378" s="13"/>
    </row>
    <row r="379" spans="1:6" ht="15" hidden="1">
      <c r="A379" s="14"/>
      <c r="B379" s="14"/>
      <c r="C379" s="36"/>
      <c r="D379" s="13"/>
      <c r="E379" s="13"/>
      <c r="F379" s="11"/>
    </row>
    <row r="380" spans="1:5" ht="15" hidden="1">
      <c r="A380" s="14"/>
      <c r="B380" s="14"/>
      <c r="C380" s="36"/>
      <c r="D380" s="13"/>
      <c r="E380" s="13"/>
    </row>
    <row r="381" spans="1:6" ht="15" hidden="1">
      <c r="A381" s="14"/>
      <c r="B381" s="252" t="s">
        <v>193</v>
      </c>
      <c r="C381" s="253"/>
      <c r="D381" s="253"/>
      <c r="E381" s="13" t="s">
        <v>63</v>
      </c>
      <c r="F381" s="11"/>
    </row>
    <row r="382" spans="1:5" ht="15" hidden="1">
      <c r="A382" s="13"/>
      <c r="B382" s="252" t="s">
        <v>231</v>
      </c>
      <c r="C382" s="253"/>
      <c r="D382" s="253"/>
      <c r="E382" s="13" t="s">
        <v>63</v>
      </c>
    </row>
    <row r="383" spans="1:6" ht="17.25" customHeight="1">
      <c r="A383" s="13"/>
      <c r="B383" s="252" t="s">
        <v>237</v>
      </c>
      <c r="C383" s="253">
        <v>210</v>
      </c>
      <c r="D383" s="253">
        <v>210</v>
      </c>
      <c r="E383" s="13" t="s">
        <v>63</v>
      </c>
      <c r="F383" s="11"/>
    </row>
    <row r="384" spans="1:5" ht="15" customHeight="1">
      <c r="A384" s="14"/>
      <c r="B384" s="252" t="s">
        <v>193</v>
      </c>
      <c r="C384" s="253">
        <v>220</v>
      </c>
      <c r="D384" s="253">
        <v>220</v>
      </c>
      <c r="E384" s="13" t="s">
        <v>63</v>
      </c>
    </row>
    <row r="385" spans="1:6" ht="17.25" customHeight="1">
      <c r="A385" s="13"/>
      <c r="B385" s="252" t="s">
        <v>215</v>
      </c>
      <c r="C385" s="253"/>
      <c r="D385" s="253"/>
      <c r="E385" s="13" t="s">
        <v>63</v>
      </c>
      <c r="F385" s="11"/>
    </row>
    <row r="386" spans="1:5" ht="16.5" customHeight="1">
      <c r="A386" s="14"/>
      <c r="B386" s="252" t="s">
        <v>238</v>
      </c>
      <c r="C386" s="253"/>
      <c r="D386" s="253"/>
      <c r="E386" s="13"/>
    </row>
    <row r="388" spans="1:6" ht="60">
      <c r="A388" s="14">
        <v>41</v>
      </c>
      <c r="B388" s="45" t="s">
        <v>95</v>
      </c>
      <c r="C388" s="36"/>
      <c r="D388" s="13"/>
      <c r="E388" s="19">
        <f>IF(COUNT(D394:D397)=0,"-",AVERAGE(D394:D397))</f>
        <v>190</v>
      </c>
      <c r="F388" s="11"/>
    </row>
    <row r="389" spans="1:5" ht="15" hidden="1">
      <c r="A389" s="14"/>
      <c r="B389" s="14"/>
      <c r="C389" s="36"/>
      <c r="D389" s="13"/>
      <c r="E389" s="13"/>
    </row>
    <row r="390" spans="1:6" ht="15" hidden="1">
      <c r="A390" s="14"/>
      <c r="B390" s="14"/>
      <c r="C390" s="36"/>
      <c r="D390" s="13"/>
      <c r="E390" s="13"/>
      <c r="F390" s="11"/>
    </row>
    <row r="391" spans="1:5" ht="15" hidden="1">
      <c r="A391" s="14"/>
      <c r="B391" s="14"/>
      <c r="C391" s="36"/>
      <c r="D391" s="13"/>
      <c r="E391" s="13"/>
    </row>
    <row r="392" spans="1:6" ht="15" hidden="1">
      <c r="A392" s="14"/>
      <c r="B392" s="14"/>
      <c r="C392" s="36"/>
      <c r="D392" s="13"/>
      <c r="E392" s="13"/>
      <c r="F392" s="11"/>
    </row>
    <row r="393" spans="1:5" ht="15" hidden="1">
      <c r="A393" s="14"/>
      <c r="B393" s="14"/>
      <c r="C393" s="36"/>
      <c r="D393" s="13"/>
      <c r="E393" s="13"/>
    </row>
    <row r="394" spans="1:6" ht="15">
      <c r="A394" s="13"/>
      <c r="B394" s="252" t="s">
        <v>215</v>
      </c>
      <c r="C394" s="253">
        <v>189</v>
      </c>
      <c r="D394" s="299">
        <v>189</v>
      </c>
      <c r="E394" s="13" t="s">
        <v>63</v>
      </c>
      <c r="F394" s="11"/>
    </row>
    <row r="395" spans="1:5" ht="15">
      <c r="A395" s="13"/>
      <c r="B395" s="252" t="s">
        <v>193</v>
      </c>
      <c r="C395" s="253">
        <v>191</v>
      </c>
      <c r="D395" s="253">
        <v>191</v>
      </c>
      <c r="E395" s="13" t="s">
        <v>63</v>
      </c>
    </row>
    <row r="396" spans="1:6" ht="14.25" customHeight="1">
      <c r="A396" s="13"/>
      <c r="B396" s="252" t="s">
        <v>238</v>
      </c>
      <c r="C396" s="253"/>
      <c r="D396" s="253"/>
      <c r="E396" s="13" t="s">
        <v>63</v>
      </c>
      <c r="F396" s="85"/>
    </row>
    <row r="397" spans="1:6" ht="15" hidden="1">
      <c r="A397" s="13"/>
      <c r="B397" s="252" t="s">
        <v>122</v>
      </c>
      <c r="C397" s="261"/>
      <c r="D397" s="253"/>
      <c r="E397" s="13" t="s">
        <v>63</v>
      </c>
      <c r="F397" s="300"/>
    </row>
    <row r="399" spans="1:6" ht="16.5" customHeight="1">
      <c r="A399" s="13">
        <v>42</v>
      </c>
      <c r="B399" s="14" t="s">
        <v>280</v>
      </c>
      <c r="C399" s="36"/>
      <c r="D399" s="13"/>
      <c r="E399" s="19">
        <f>IF(COUNT(D400:D409)=0,"-",AVERAGE(D400:D409))</f>
        <v>414.9666666666667</v>
      </c>
      <c r="F399" s="11"/>
    </row>
    <row r="400" spans="1:5" ht="15">
      <c r="A400" s="14"/>
      <c r="B400" s="252" t="s">
        <v>215</v>
      </c>
      <c r="C400" s="253">
        <v>399.9</v>
      </c>
      <c r="D400" s="253">
        <v>399.9</v>
      </c>
      <c r="E400" s="13" t="s">
        <v>63</v>
      </c>
    </row>
    <row r="401" spans="1:5" ht="18" customHeight="1">
      <c r="A401" s="14"/>
      <c r="B401" s="252" t="s">
        <v>238</v>
      </c>
      <c r="C401" s="253">
        <v>410</v>
      </c>
      <c r="D401" s="253">
        <v>410</v>
      </c>
      <c r="E401" s="13" t="s">
        <v>63</v>
      </c>
    </row>
    <row r="402" spans="1:6" ht="14.25" customHeight="1">
      <c r="A402" s="14"/>
      <c r="B402" s="252" t="s">
        <v>193</v>
      </c>
      <c r="C402" s="253">
        <v>435</v>
      </c>
      <c r="D402" s="253">
        <v>435</v>
      </c>
      <c r="E402" s="13" t="s">
        <v>63</v>
      </c>
      <c r="F402" s="85"/>
    </row>
    <row r="403" spans="1:6" ht="15" hidden="1">
      <c r="A403" s="13"/>
      <c r="B403" s="252" t="s">
        <v>193</v>
      </c>
      <c r="C403" s="261"/>
      <c r="D403" s="261"/>
      <c r="E403" s="13" t="s">
        <v>63</v>
      </c>
      <c r="F403" s="85"/>
    </row>
    <row r="404" spans="1:6" ht="15" hidden="1">
      <c r="A404" s="13"/>
      <c r="B404" s="252" t="s">
        <v>122</v>
      </c>
      <c r="C404" s="253"/>
      <c r="D404" s="253"/>
      <c r="E404" s="13" t="s">
        <v>63</v>
      </c>
      <c r="F404" s="300"/>
    </row>
    <row r="405" spans="1:6" ht="15" hidden="1">
      <c r="A405" s="14"/>
      <c r="B405" s="14"/>
      <c r="C405" s="36"/>
      <c r="D405" s="13"/>
      <c r="E405" s="13"/>
      <c r="F405" s="85"/>
    </row>
    <row r="406" spans="1:6" ht="15" hidden="1">
      <c r="A406" s="14"/>
      <c r="B406" s="14"/>
      <c r="C406" s="36"/>
      <c r="D406" s="13"/>
      <c r="E406" s="13"/>
      <c r="F406" s="300"/>
    </row>
    <row r="407" spans="1:6" ht="15" hidden="1">
      <c r="A407" s="13"/>
      <c r="B407" s="14"/>
      <c r="C407" s="36"/>
      <c r="D407" s="13"/>
      <c r="E407" s="13"/>
      <c r="F407" s="85"/>
    </row>
    <row r="408" spans="1:6" ht="15" hidden="1">
      <c r="A408" s="14"/>
      <c r="B408" s="14"/>
      <c r="C408" s="36"/>
      <c r="D408" s="13"/>
      <c r="E408" s="13"/>
      <c r="F408" s="300"/>
    </row>
    <row r="409" spans="1:6" ht="15" hidden="1">
      <c r="A409" s="13"/>
      <c r="B409" s="205"/>
      <c r="C409" s="204"/>
      <c r="D409" s="204"/>
      <c r="E409" s="13"/>
      <c r="F409" s="85"/>
    </row>
    <row r="410" ht="15">
      <c r="F410" s="300"/>
    </row>
    <row r="411" spans="1:5" ht="15.75">
      <c r="A411" s="13">
        <v>43</v>
      </c>
      <c r="B411" s="14" t="s">
        <v>279</v>
      </c>
      <c r="C411" s="36"/>
      <c r="D411" s="13"/>
      <c r="E411" s="19">
        <f>IF(COUNT(D418:D421)=0,"-",AVERAGE(D418:D421))</f>
        <v>314</v>
      </c>
    </row>
    <row r="412" spans="1:6" ht="15" hidden="1">
      <c r="A412" s="14"/>
      <c r="B412" s="14"/>
      <c r="C412" s="36"/>
      <c r="D412" s="13"/>
      <c r="E412" s="13"/>
      <c r="F412" s="11"/>
    </row>
    <row r="413" spans="1:5" ht="15" hidden="1">
      <c r="A413" s="14"/>
      <c r="B413" s="14"/>
      <c r="C413" s="36"/>
      <c r="D413" s="13"/>
      <c r="E413" s="13"/>
    </row>
    <row r="414" spans="1:6" ht="15" hidden="1">
      <c r="A414" s="14"/>
      <c r="B414" s="14"/>
      <c r="C414" s="36"/>
      <c r="D414" s="13"/>
      <c r="E414" s="13"/>
      <c r="F414" s="11"/>
    </row>
    <row r="415" spans="1:5" ht="15" hidden="1">
      <c r="A415" s="14"/>
      <c r="B415" s="14"/>
      <c r="C415" s="36"/>
      <c r="D415" s="13"/>
      <c r="E415" s="13"/>
    </row>
    <row r="416" spans="1:6" ht="15" hidden="1">
      <c r="A416" s="14"/>
      <c r="B416" s="14"/>
      <c r="C416" s="36"/>
      <c r="D416" s="13"/>
      <c r="E416" s="13"/>
      <c r="F416" s="11"/>
    </row>
    <row r="417" spans="1:5" ht="15" hidden="1">
      <c r="A417" s="14"/>
      <c r="B417" s="252"/>
      <c r="C417" s="253"/>
      <c r="D417" s="253"/>
      <c r="E417" s="13"/>
    </row>
    <row r="418" spans="1:5" ht="15.75" customHeight="1">
      <c r="A418" s="14"/>
      <c r="B418" s="252" t="s">
        <v>215</v>
      </c>
      <c r="C418" s="253">
        <v>275</v>
      </c>
      <c r="D418" s="253">
        <v>275</v>
      </c>
      <c r="E418" s="13" t="s">
        <v>63</v>
      </c>
    </row>
    <row r="419" spans="1:8" ht="15" customHeight="1">
      <c r="A419" s="14"/>
      <c r="B419" s="252" t="s">
        <v>238</v>
      </c>
      <c r="C419" s="253">
        <v>299</v>
      </c>
      <c r="D419" s="253">
        <v>299</v>
      </c>
      <c r="E419" s="13" t="s">
        <v>63</v>
      </c>
      <c r="G419" s="39"/>
      <c r="H419" s="1"/>
    </row>
    <row r="420" spans="1:5" ht="16.5" customHeight="1">
      <c r="A420" s="13"/>
      <c r="B420" s="252" t="s">
        <v>193</v>
      </c>
      <c r="C420" s="253">
        <v>368</v>
      </c>
      <c r="D420" s="253">
        <v>368</v>
      </c>
      <c r="E420" s="13" t="s">
        <v>63</v>
      </c>
    </row>
    <row r="421" spans="1:5" ht="15" hidden="1">
      <c r="A421" s="14"/>
      <c r="B421" s="252" t="s">
        <v>238</v>
      </c>
      <c r="C421" s="253"/>
      <c r="D421" s="253"/>
      <c r="E421" s="13" t="s">
        <v>63</v>
      </c>
    </row>
    <row r="422" ht="15" customHeight="1">
      <c r="F422" s="11"/>
    </row>
    <row r="423" spans="1:5" ht="15">
      <c r="A423" s="13"/>
      <c r="B423" s="14"/>
      <c r="C423" s="36"/>
      <c r="D423" s="13"/>
      <c r="E423" s="13"/>
    </row>
    <row r="424" spans="1:6" ht="15.75">
      <c r="A424" s="13">
        <v>44</v>
      </c>
      <c r="B424" s="14" t="s">
        <v>278</v>
      </c>
      <c r="C424" s="36"/>
      <c r="D424" s="13"/>
      <c r="E424" s="19">
        <f>IF(COUNT(D428:D432)=0,"-",AVERAGE(D428:D432))</f>
        <v>466.6666666666667</v>
      </c>
      <c r="F424" s="11"/>
    </row>
    <row r="425" spans="1:5" ht="15" hidden="1">
      <c r="A425" s="14"/>
      <c r="B425" s="14"/>
      <c r="C425" s="36"/>
      <c r="D425" s="13"/>
      <c r="E425" s="13"/>
    </row>
    <row r="426" spans="1:6" ht="15" hidden="1">
      <c r="A426" s="14"/>
      <c r="B426" s="14"/>
      <c r="C426" s="36"/>
      <c r="D426" s="13"/>
      <c r="E426" s="13"/>
      <c r="F426" s="11"/>
    </row>
    <row r="427" spans="1:5" ht="15" hidden="1">
      <c r="A427" s="13"/>
      <c r="B427" s="14"/>
      <c r="C427" s="36"/>
      <c r="D427" s="13"/>
      <c r="E427" s="13"/>
    </row>
    <row r="428" spans="1:6" ht="15" hidden="1">
      <c r="A428" s="14"/>
      <c r="B428" s="252"/>
      <c r="C428" s="253"/>
      <c r="D428" s="253"/>
      <c r="E428" s="13" t="s">
        <v>63</v>
      </c>
      <c r="F428" s="11"/>
    </row>
    <row r="429" spans="1:5" ht="15" hidden="1">
      <c r="A429" s="14"/>
      <c r="B429" s="252"/>
      <c r="C429" s="253"/>
      <c r="D429" s="253"/>
      <c r="E429" s="13" t="s">
        <v>63</v>
      </c>
    </row>
    <row r="430" spans="1:5" ht="15">
      <c r="A430" s="13"/>
      <c r="B430" s="252" t="s">
        <v>238</v>
      </c>
      <c r="C430" s="253">
        <v>425</v>
      </c>
      <c r="D430" s="253">
        <v>425</v>
      </c>
      <c r="E430" s="13" t="s">
        <v>63</v>
      </c>
    </row>
    <row r="431" spans="1:5" ht="17.25" customHeight="1">
      <c r="A431" s="13"/>
      <c r="B431" s="252" t="s">
        <v>215</v>
      </c>
      <c r="C431" s="253">
        <v>430</v>
      </c>
      <c r="D431" s="253">
        <v>430</v>
      </c>
      <c r="E431" s="13" t="s">
        <v>63</v>
      </c>
    </row>
    <row r="432" spans="1:5" ht="18.75" customHeight="1">
      <c r="A432" s="13"/>
      <c r="B432" s="252" t="s">
        <v>193</v>
      </c>
      <c r="C432" s="253">
        <v>545</v>
      </c>
      <c r="D432" s="253">
        <v>545</v>
      </c>
      <c r="E432" s="13" t="s">
        <v>63</v>
      </c>
    </row>
    <row r="433" ht="15">
      <c r="F433" s="11"/>
    </row>
    <row r="434" spans="1:5" ht="15.75">
      <c r="A434" s="13">
        <v>45</v>
      </c>
      <c r="B434" s="14" t="s">
        <v>38</v>
      </c>
      <c r="C434" s="36"/>
      <c r="D434" s="13"/>
      <c r="E434" s="19">
        <f>IF(COUNT(D439:D441)=0,"-",AVERAGE(D439:D441))</f>
        <v>166.29666666666665</v>
      </c>
    </row>
    <row r="435" spans="1:6" ht="15" hidden="1">
      <c r="A435" s="14"/>
      <c r="B435" s="14"/>
      <c r="C435" s="36"/>
      <c r="D435" s="13"/>
      <c r="E435" s="13"/>
      <c r="F435" s="11"/>
    </row>
    <row r="436" spans="1:5" ht="15" hidden="1">
      <c r="A436" s="14"/>
      <c r="B436" s="14"/>
      <c r="C436" s="36"/>
      <c r="D436" s="13"/>
      <c r="E436" s="13"/>
    </row>
    <row r="437" spans="1:6" ht="15" hidden="1">
      <c r="A437" s="14"/>
      <c r="B437" s="14"/>
      <c r="C437" s="36"/>
      <c r="D437" s="13"/>
      <c r="E437" s="13"/>
      <c r="F437" s="11"/>
    </row>
    <row r="438" spans="1:5" ht="15" hidden="1">
      <c r="A438" s="14"/>
      <c r="B438" s="14"/>
      <c r="C438" s="36"/>
      <c r="D438" s="13"/>
      <c r="E438" s="13"/>
    </row>
    <row r="439" spans="1:6" ht="16.5" customHeight="1">
      <c r="A439" s="14"/>
      <c r="B439" s="252" t="s">
        <v>193</v>
      </c>
      <c r="C439" s="253">
        <v>149.99</v>
      </c>
      <c r="D439" s="253">
        <v>149.99</v>
      </c>
      <c r="E439" s="13" t="s">
        <v>63</v>
      </c>
      <c r="F439" s="11"/>
    </row>
    <row r="440" spans="1:5" ht="15" customHeight="1">
      <c r="A440" s="13"/>
      <c r="B440" s="252" t="s">
        <v>215</v>
      </c>
      <c r="C440" s="253">
        <v>169.9</v>
      </c>
      <c r="D440" s="299">
        <v>169.9</v>
      </c>
      <c r="E440" s="13" t="s">
        <v>63</v>
      </c>
    </row>
    <row r="441" spans="1:5" ht="18" customHeight="1">
      <c r="A441" s="13"/>
      <c r="B441" s="252" t="s">
        <v>238</v>
      </c>
      <c r="C441" s="253">
        <v>189</v>
      </c>
      <c r="D441" s="253">
        <v>179</v>
      </c>
      <c r="E441" s="13" t="s">
        <v>63</v>
      </c>
    </row>
    <row r="442" ht="15" customHeight="1"/>
    <row r="444" spans="1:6" ht="15">
      <c r="A444" s="13"/>
      <c r="B444" s="205"/>
      <c r="C444" s="204"/>
      <c r="D444" s="204"/>
      <c r="E444" s="13"/>
      <c r="F444" s="11"/>
    </row>
    <row r="445" spans="1:5" ht="15" customHeight="1">
      <c r="A445" s="13"/>
      <c r="E445" s="13"/>
    </row>
    <row r="446" spans="1:6" ht="15.75">
      <c r="A446" s="13">
        <v>46</v>
      </c>
      <c r="B446" s="14" t="s">
        <v>39</v>
      </c>
      <c r="C446" s="36"/>
      <c r="D446" s="13"/>
      <c r="E446" s="19">
        <f>IF(COUNT(D447:D449)=0,"-",AVERAGE(D447:D449))</f>
        <v>189</v>
      </c>
      <c r="F446" s="11"/>
    </row>
    <row r="447" spans="1:5" ht="15">
      <c r="A447" s="14"/>
      <c r="B447" s="252" t="s">
        <v>215</v>
      </c>
      <c r="C447" s="253">
        <v>189</v>
      </c>
      <c r="D447" s="253">
        <v>189</v>
      </c>
      <c r="E447" s="13" t="s">
        <v>63</v>
      </c>
    </row>
    <row r="448" spans="1:6" ht="15" hidden="1">
      <c r="A448" s="14"/>
      <c r="B448" s="252" t="s">
        <v>235</v>
      </c>
      <c r="C448" s="253"/>
      <c r="D448" s="253"/>
      <c r="E448" s="13" t="s">
        <v>63</v>
      </c>
      <c r="F448" s="11"/>
    </row>
    <row r="449" spans="1:5" ht="15">
      <c r="A449" s="13"/>
      <c r="B449" s="252" t="s">
        <v>193</v>
      </c>
      <c r="C449" s="253">
        <v>189</v>
      </c>
      <c r="D449" s="253">
        <v>189</v>
      </c>
      <c r="E449" s="13" t="s">
        <v>63</v>
      </c>
    </row>
    <row r="451" spans="1:6" ht="15" hidden="1">
      <c r="A451" s="14"/>
      <c r="B451" s="14"/>
      <c r="C451" s="36"/>
      <c r="D451" s="13"/>
      <c r="E451" s="13"/>
      <c r="F451" s="11"/>
    </row>
    <row r="452" spans="1:5" ht="15" hidden="1">
      <c r="A452" s="13"/>
      <c r="B452" s="205"/>
      <c r="C452" s="204"/>
      <c r="D452" s="204"/>
      <c r="E452" s="13"/>
    </row>
    <row r="453" spans="1:6" ht="15" hidden="1">
      <c r="A453" s="13"/>
      <c r="B453" s="205"/>
      <c r="C453" s="204"/>
      <c r="D453" s="204"/>
      <c r="E453" s="13"/>
      <c r="F453" s="11"/>
    </row>
    <row r="454" spans="1:5" ht="15" hidden="1">
      <c r="A454" s="13"/>
      <c r="B454" s="205"/>
      <c r="C454" s="204"/>
      <c r="D454" s="204"/>
      <c r="E454" s="13"/>
    </row>
    <row r="455" spans="1:6" ht="15" hidden="1">
      <c r="A455" s="13"/>
      <c r="B455" s="205"/>
      <c r="C455" s="204"/>
      <c r="D455" s="204"/>
      <c r="E455" s="13"/>
      <c r="F455" s="11"/>
    </row>
    <row r="456" spans="1:5" ht="15" hidden="1">
      <c r="A456" s="13"/>
      <c r="B456" s="205"/>
      <c r="C456" s="204"/>
      <c r="D456" s="204"/>
      <c r="E456" s="13"/>
    </row>
    <row r="457" spans="1:6" ht="17.25" customHeight="1">
      <c r="A457" s="13"/>
      <c r="B457" s="205"/>
      <c r="C457" s="204"/>
      <c r="D457" s="204"/>
      <c r="E457" s="13"/>
      <c r="F457" s="11"/>
    </row>
    <row r="458" spans="1:5" ht="17.25" customHeight="1">
      <c r="A458" s="13">
        <v>47</v>
      </c>
      <c r="B458" s="14" t="s">
        <v>40</v>
      </c>
      <c r="C458" s="36"/>
      <c r="D458" s="13"/>
      <c r="E458" s="19">
        <f>IF(COUNT(D459:D461)=0,"-",AVERAGE(D459:D461))</f>
        <v>280</v>
      </c>
    </row>
    <row r="459" spans="1:6" ht="21" customHeight="1">
      <c r="A459" s="13"/>
      <c r="B459" s="252" t="s">
        <v>193</v>
      </c>
      <c r="C459" s="253">
        <v>270</v>
      </c>
      <c r="D459" s="299">
        <v>270</v>
      </c>
      <c r="E459" s="13" t="s">
        <v>63</v>
      </c>
      <c r="F459" s="300"/>
    </row>
    <row r="460" spans="1:5" ht="15">
      <c r="A460" s="14"/>
      <c r="B460" s="252" t="s">
        <v>215</v>
      </c>
      <c r="C460" s="253">
        <v>290</v>
      </c>
      <c r="D460" s="253">
        <v>290</v>
      </c>
      <c r="E460" s="13" t="s">
        <v>63</v>
      </c>
    </row>
    <row r="461" spans="1:6" ht="1.5" customHeight="1" hidden="1">
      <c r="A461" s="13"/>
      <c r="B461" s="14"/>
      <c r="C461" s="36"/>
      <c r="D461" s="36"/>
      <c r="E461" s="13"/>
      <c r="F461" s="85"/>
    </row>
    <row r="462" ht="17.25" customHeight="1"/>
    <row r="463" spans="1:6" ht="15.75">
      <c r="A463" s="13">
        <v>48</v>
      </c>
      <c r="B463" s="14" t="s">
        <v>41</v>
      </c>
      <c r="C463" s="36"/>
      <c r="D463" s="13"/>
      <c r="E463" s="19">
        <f>IF(COUNT(D465:D472)=0,"-",AVERAGE(D465:D472))</f>
        <v>179</v>
      </c>
      <c r="F463" s="300"/>
    </row>
    <row r="464" spans="1:6" ht="15" hidden="1">
      <c r="A464" s="14"/>
      <c r="B464" s="14"/>
      <c r="C464" s="36"/>
      <c r="D464" s="13"/>
      <c r="E464" s="13"/>
      <c r="F464" s="85"/>
    </row>
    <row r="465" spans="1:6" ht="15">
      <c r="A465" s="14"/>
      <c r="B465" s="252" t="s">
        <v>215</v>
      </c>
      <c r="C465" s="261">
        <v>179</v>
      </c>
      <c r="D465" s="253">
        <v>179</v>
      </c>
      <c r="E465" s="13" t="s">
        <v>63</v>
      </c>
      <c r="F465" s="300"/>
    </row>
    <row r="466" spans="1:6" ht="15" hidden="1">
      <c r="A466" s="13"/>
      <c r="D466" s="39"/>
      <c r="F466" s="85"/>
    </row>
    <row r="467" spans="1:6" ht="15" hidden="1">
      <c r="A467" s="13"/>
      <c r="B467" s="14"/>
      <c r="C467" s="36"/>
      <c r="D467" s="36"/>
      <c r="E467" s="13"/>
      <c r="F467" s="300"/>
    </row>
    <row r="468" spans="1:6" ht="1.5" customHeight="1" hidden="1">
      <c r="A468" s="13"/>
      <c r="B468" s="252" t="s">
        <v>238</v>
      </c>
      <c r="C468" s="253"/>
      <c r="D468" s="253"/>
      <c r="E468" s="13" t="s">
        <v>63</v>
      </c>
      <c r="F468" s="85"/>
    </row>
    <row r="469" spans="1:6" ht="16.5" customHeight="1" hidden="1">
      <c r="A469" s="14"/>
      <c r="B469" s="14"/>
      <c r="C469" s="36"/>
      <c r="D469" s="36"/>
      <c r="E469" s="13"/>
      <c r="F469" s="85"/>
    </row>
    <row r="470" spans="1:5" ht="15">
      <c r="A470" s="14"/>
      <c r="B470" s="252" t="s">
        <v>193</v>
      </c>
      <c r="C470" s="253">
        <v>179</v>
      </c>
      <c r="D470" s="253">
        <v>179</v>
      </c>
      <c r="E470" s="13" t="s">
        <v>63</v>
      </c>
    </row>
    <row r="471" spans="1:5" ht="15" customHeight="1" hidden="1">
      <c r="A471" s="14"/>
      <c r="B471" s="252" t="s">
        <v>122</v>
      </c>
      <c r="C471" s="253"/>
      <c r="D471" s="253"/>
      <c r="E471" s="13" t="s">
        <v>63</v>
      </c>
    </row>
    <row r="472" spans="1:5" ht="17.25" customHeight="1">
      <c r="A472" s="14"/>
      <c r="B472" s="252" t="s">
        <v>238</v>
      </c>
      <c r="C472" s="332"/>
      <c r="E472" s="13"/>
    </row>
    <row r="473" spans="1:6" ht="30">
      <c r="A473" s="13">
        <v>49</v>
      </c>
      <c r="B473" s="45" t="s">
        <v>273</v>
      </c>
      <c r="C473" s="36"/>
      <c r="D473" s="13"/>
      <c r="E473" s="19">
        <f>IF(COUNT(D478:D485)=0,"-",AVERAGE(D478:D485))</f>
        <v>204.95</v>
      </c>
      <c r="F473" s="11"/>
    </row>
    <row r="474" spans="1:5" ht="15" hidden="1">
      <c r="A474" s="14"/>
      <c r="B474" s="14"/>
      <c r="C474" s="36"/>
      <c r="D474" s="13"/>
      <c r="E474" s="13"/>
    </row>
    <row r="475" spans="1:6" ht="15" hidden="1">
      <c r="A475" s="14"/>
      <c r="B475" s="14"/>
      <c r="C475" s="36"/>
      <c r="D475" s="13"/>
      <c r="E475" s="13"/>
      <c r="F475" s="11"/>
    </row>
    <row r="476" spans="1:5" ht="15" hidden="1">
      <c r="A476" s="14"/>
      <c r="B476" s="14"/>
      <c r="C476" s="36"/>
      <c r="D476" s="13"/>
      <c r="E476" s="13"/>
    </row>
    <row r="477" spans="1:6" ht="15" hidden="1">
      <c r="A477" s="14"/>
      <c r="B477" s="14"/>
      <c r="C477" s="36"/>
      <c r="D477" s="13"/>
      <c r="E477" s="13"/>
      <c r="F477" s="11"/>
    </row>
    <row r="478" spans="1:5" ht="15" hidden="1">
      <c r="A478" s="14"/>
      <c r="B478" s="252" t="s">
        <v>193</v>
      </c>
      <c r="C478" s="254"/>
      <c r="D478" s="286"/>
      <c r="E478" s="13" t="s">
        <v>63</v>
      </c>
    </row>
    <row r="479" spans="1:5" ht="14.25" customHeight="1">
      <c r="A479" s="13"/>
      <c r="B479" s="252" t="s">
        <v>193</v>
      </c>
      <c r="C479" s="337">
        <v>199.9</v>
      </c>
      <c r="D479" s="338">
        <v>199.9</v>
      </c>
      <c r="E479" s="13"/>
    </row>
    <row r="480" spans="1:6" ht="15" hidden="1">
      <c r="A480" s="14"/>
      <c r="B480" s="14"/>
      <c r="C480" s="36"/>
      <c r="D480" s="284"/>
      <c r="E480" s="13"/>
      <c r="F480" s="11"/>
    </row>
    <row r="481" spans="1:5" ht="14.25" customHeight="1" hidden="1">
      <c r="A481" s="13"/>
      <c r="B481" s="252" t="s">
        <v>122</v>
      </c>
      <c r="C481" s="253"/>
      <c r="D481" s="286"/>
      <c r="E481" s="13" t="s">
        <v>63</v>
      </c>
    </row>
    <row r="482" spans="1:5" ht="15" hidden="1">
      <c r="A482" s="13"/>
      <c r="B482" s="252" t="s">
        <v>238</v>
      </c>
      <c r="C482" s="253"/>
      <c r="D482" s="286"/>
      <c r="E482" s="13" t="s">
        <v>63</v>
      </c>
    </row>
    <row r="483" spans="1:6" ht="15" hidden="1">
      <c r="A483" s="14"/>
      <c r="B483" s="252" t="s">
        <v>238</v>
      </c>
      <c r="C483" s="253"/>
      <c r="D483" s="286"/>
      <c r="E483" s="13" t="s">
        <v>63</v>
      </c>
      <c r="F483" s="11"/>
    </row>
    <row r="484" spans="1:5" ht="14.25" customHeight="1">
      <c r="A484" s="13"/>
      <c r="B484" s="252" t="s">
        <v>238</v>
      </c>
      <c r="C484" s="253">
        <v>210</v>
      </c>
      <c r="D484" s="286">
        <v>210</v>
      </c>
      <c r="E484" s="13" t="s">
        <v>63</v>
      </c>
    </row>
    <row r="485" spans="1:6" ht="15">
      <c r="A485" s="14"/>
      <c r="B485" s="252" t="s">
        <v>215</v>
      </c>
      <c r="C485" s="253"/>
      <c r="D485" s="302"/>
      <c r="E485" s="13" t="s">
        <v>63</v>
      </c>
      <c r="F485" s="11"/>
    </row>
    <row r="486" spans="1:5" ht="18" customHeight="1">
      <c r="A486" s="13">
        <v>50</v>
      </c>
      <c r="B486" s="14" t="s">
        <v>43</v>
      </c>
      <c r="C486" s="36"/>
      <c r="D486" s="13"/>
      <c r="E486" s="211" t="str">
        <f>IF(COUNT(D488:D499)=0,"-",AVERAGE(D488:D499))</f>
        <v>-</v>
      </c>
    </row>
    <row r="487" spans="1:6" ht="15" hidden="1">
      <c r="A487" s="14"/>
      <c r="B487" s="14"/>
      <c r="C487" s="36"/>
      <c r="D487" s="13"/>
      <c r="E487" s="13"/>
      <c r="F487" s="11"/>
    </row>
    <row r="488" spans="1:5" ht="0.75" customHeight="1" hidden="1">
      <c r="A488" s="13"/>
      <c r="B488" s="252" t="s">
        <v>238</v>
      </c>
      <c r="C488" s="253"/>
      <c r="D488" s="253"/>
      <c r="E488" s="13" t="s">
        <v>63</v>
      </c>
    </row>
    <row r="489" spans="1:6" ht="15" hidden="1">
      <c r="A489" s="13"/>
      <c r="B489" s="252" t="s">
        <v>178</v>
      </c>
      <c r="C489" s="253"/>
      <c r="D489" s="263"/>
      <c r="E489" s="13" t="s">
        <v>63</v>
      </c>
      <c r="F489" s="11"/>
    </row>
    <row r="490" spans="1:5" ht="15" hidden="1">
      <c r="A490" s="13"/>
      <c r="B490" s="252" t="s">
        <v>215</v>
      </c>
      <c r="C490" s="253"/>
      <c r="D490" s="255"/>
      <c r="E490" s="13" t="s">
        <v>63</v>
      </c>
    </row>
    <row r="491" spans="1:6" ht="14.25" customHeight="1" hidden="1">
      <c r="A491" s="14"/>
      <c r="B491" s="252" t="s">
        <v>193</v>
      </c>
      <c r="C491" s="253"/>
      <c r="D491" s="255"/>
      <c r="E491" s="13" t="s">
        <v>63</v>
      </c>
      <c r="F491" s="11"/>
    </row>
    <row r="492" spans="1:5" ht="15" hidden="1">
      <c r="A492" s="13"/>
      <c r="B492" s="205"/>
      <c r="C492" s="266"/>
      <c r="D492" s="266"/>
      <c r="E492" s="13"/>
    </row>
    <row r="493" spans="1:6" ht="15" hidden="1">
      <c r="A493" s="13"/>
      <c r="B493" s="205"/>
      <c r="C493" s="204"/>
      <c r="D493" s="204"/>
      <c r="E493" s="13"/>
      <c r="F493" s="11"/>
    </row>
    <row r="494" spans="1:5" ht="15" hidden="1">
      <c r="A494" s="13"/>
      <c r="B494" s="205"/>
      <c r="C494" s="204"/>
      <c r="D494" s="204"/>
      <c r="E494" s="13"/>
    </row>
    <row r="495" spans="1:6" ht="15" hidden="1">
      <c r="A495" s="13"/>
      <c r="B495" s="205"/>
      <c r="C495" s="204"/>
      <c r="D495" s="204"/>
      <c r="E495" s="13"/>
      <c r="F495" s="11"/>
    </row>
    <row r="496" spans="1:5" ht="14.25" customHeight="1">
      <c r="A496" s="13"/>
      <c r="B496" s="252" t="s">
        <v>238</v>
      </c>
      <c r="C496" s="325"/>
      <c r="D496" s="325"/>
      <c r="E496" s="13"/>
    </row>
    <row r="497" spans="1:5" ht="15.75" customHeight="1">
      <c r="A497" s="13"/>
      <c r="B497" s="252" t="s">
        <v>193</v>
      </c>
      <c r="C497" s="204"/>
      <c r="D497" s="204"/>
      <c r="E497" s="13"/>
    </row>
    <row r="498" ht="13.5" customHeight="1">
      <c r="F498" s="11"/>
    </row>
    <row r="499" spans="1:5" ht="15">
      <c r="A499" s="13"/>
      <c r="B499" s="205"/>
      <c r="C499" s="204"/>
      <c r="D499" s="204"/>
      <c r="E499" s="13"/>
    </row>
    <row r="500" spans="1:5" ht="15.75" customHeight="1" hidden="1">
      <c r="A500" s="13"/>
      <c r="B500" s="252" t="s">
        <v>215</v>
      </c>
      <c r="C500" s="257"/>
      <c r="D500" s="285"/>
      <c r="E500" s="13" t="s">
        <v>63</v>
      </c>
    </row>
    <row r="501" spans="1:5" ht="1.5" customHeight="1" hidden="1">
      <c r="A501" s="13"/>
      <c r="B501" s="252" t="s">
        <v>237</v>
      </c>
      <c r="C501" s="257"/>
      <c r="D501" s="257"/>
      <c r="E501" s="13" t="s">
        <v>63</v>
      </c>
    </row>
    <row r="502" spans="1:6" ht="16.5" customHeight="1">
      <c r="A502" s="13"/>
      <c r="B502" s="14"/>
      <c r="C502" s="36"/>
      <c r="D502" s="13"/>
      <c r="E502" s="13"/>
      <c r="F502" s="11"/>
    </row>
    <row r="503" spans="1:5" ht="15.75">
      <c r="A503" s="13">
        <v>51</v>
      </c>
      <c r="B503" s="45" t="s">
        <v>96</v>
      </c>
      <c r="C503" s="36"/>
      <c r="D503" s="13"/>
      <c r="E503" s="19">
        <f>IF(COUNT(D506:D514)=0,"-",AVERAGE(D506:D514))</f>
        <v>55.666666666666664</v>
      </c>
    </row>
    <row r="504" spans="1:6" ht="15" hidden="1">
      <c r="A504" s="14"/>
      <c r="B504" s="14"/>
      <c r="C504" s="36"/>
      <c r="D504" s="13"/>
      <c r="E504" s="13"/>
      <c r="F504" s="11"/>
    </row>
    <row r="505" spans="1:5" ht="15" hidden="1">
      <c r="A505" s="14"/>
      <c r="B505" s="14"/>
      <c r="C505" s="36"/>
      <c r="D505" s="13"/>
      <c r="E505" s="13"/>
    </row>
    <row r="506" spans="1:5" ht="15">
      <c r="A506" s="14"/>
      <c r="B506" s="252" t="s">
        <v>215</v>
      </c>
      <c r="C506" s="253">
        <v>51</v>
      </c>
      <c r="D506" s="253">
        <v>54</v>
      </c>
      <c r="E506" s="13" t="s">
        <v>63</v>
      </c>
    </row>
    <row r="507" spans="1:5" ht="15">
      <c r="A507" s="14"/>
      <c r="B507" s="252" t="s">
        <v>193</v>
      </c>
      <c r="C507" s="253">
        <v>54</v>
      </c>
      <c r="D507" s="253">
        <v>54</v>
      </c>
      <c r="E507" s="13" t="s">
        <v>63</v>
      </c>
    </row>
    <row r="508" spans="1:5" ht="15">
      <c r="A508" s="13"/>
      <c r="B508" s="252" t="s">
        <v>238</v>
      </c>
      <c r="C508" s="253">
        <v>53</v>
      </c>
      <c r="D508" s="253">
        <v>59</v>
      </c>
      <c r="E508" s="13" t="s">
        <v>63</v>
      </c>
    </row>
    <row r="509" spans="1:5" ht="15" hidden="1">
      <c r="A509" s="14"/>
      <c r="B509" s="14"/>
      <c r="C509" s="36"/>
      <c r="D509" s="13"/>
      <c r="E509" s="13"/>
    </row>
    <row r="510" spans="1:6" ht="15" hidden="1">
      <c r="A510" s="13"/>
      <c r="E510" s="13" t="s">
        <v>63</v>
      </c>
      <c r="F510" s="11"/>
    </row>
    <row r="511" spans="1:5" ht="15" hidden="1">
      <c r="A511" s="13"/>
      <c r="E511" s="13" t="s">
        <v>63</v>
      </c>
    </row>
    <row r="512" spans="1:6" ht="15" hidden="1">
      <c r="A512" s="13"/>
      <c r="B512" s="205"/>
      <c r="C512" s="204"/>
      <c r="D512" s="204"/>
      <c r="E512" s="13"/>
      <c r="F512" s="11"/>
    </row>
    <row r="513" spans="1:5" ht="15" hidden="1">
      <c r="A513" s="13"/>
      <c r="B513" s="205"/>
      <c r="C513" s="204"/>
      <c r="D513" s="204"/>
      <c r="E513" s="13"/>
    </row>
    <row r="514" spans="1:6" ht="15" hidden="1">
      <c r="A514" s="13"/>
      <c r="B514" s="205"/>
      <c r="C514" s="204"/>
      <c r="D514" s="204"/>
      <c r="E514" s="13"/>
      <c r="F514" s="11"/>
    </row>
    <row r="516" spans="1:6" ht="15.75">
      <c r="A516" s="13">
        <v>52</v>
      </c>
      <c r="B516" s="14" t="s">
        <v>97</v>
      </c>
      <c r="C516" s="36"/>
      <c r="D516" s="13"/>
      <c r="E516" s="19">
        <f>IF(COUNT(D520:D528)=0,"-",AVERAGE(D520:D528))</f>
        <v>79.66666666666667</v>
      </c>
      <c r="F516" s="11"/>
    </row>
    <row r="517" spans="1:5" ht="15" hidden="1">
      <c r="A517" s="14"/>
      <c r="B517" s="14"/>
      <c r="C517" s="36"/>
      <c r="D517" s="13"/>
      <c r="E517" s="13"/>
    </row>
    <row r="518" spans="1:6" ht="15" hidden="1">
      <c r="A518" s="14"/>
      <c r="B518" s="14"/>
      <c r="C518" s="36"/>
      <c r="D518" s="13"/>
      <c r="E518" s="13"/>
      <c r="F518" s="11"/>
    </row>
    <row r="519" spans="1:5" ht="15" hidden="1">
      <c r="A519" s="14"/>
      <c r="B519" s="14"/>
      <c r="C519" s="36"/>
      <c r="D519" s="13"/>
      <c r="E519" s="13"/>
    </row>
    <row r="520" spans="1:5" ht="15">
      <c r="A520" s="13"/>
      <c r="B520" s="252" t="s">
        <v>238</v>
      </c>
      <c r="C520" s="253">
        <v>71</v>
      </c>
      <c r="D520" s="253">
        <v>71</v>
      </c>
      <c r="E520" s="13" t="s">
        <v>63</v>
      </c>
    </row>
    <row r="521" spans="1:5" ht="15">
      <c r="A521" s="13"/>
      <c r="B521" s="252" t="s">
        <v>215</v>
      </c>
      <c r="C521" s="261">
        <v>79</v>
      </c>
      <c r="D521" s="298">
        <v>79</v>
      </c>
      <c r="E521" s="13" t="s">
        <v>63</v>
      </c>
    </row>
    <row r="522" spans="1:5" ht="14.25" customHeight="1">
      <c r="A522" s="13"/>
      <c r="B522" s="252" t="s">
        <v>193</v>
      </c>
      <c r="C522" s="253">
        <v>89</v>
      </c>
      <c r="D522" s="253">
        <v>89</v>
      </c>
      <c r="E522" s="13" t="s">
        <v>63</v>
      </c>
    </row>
    <row r="523" spans="1:6" ht="15" hidden="1">
      <c r="A523" s="13"/>
      <c r="B523" s="252" t="s">
        <v>122</v>
      </c>
      <c r="C523" s="253"/>
      <c r="D523" s="253"/>
      <c r="E523" s="13" t="s">
        <v>63</v>
      </c>
      <c r="F523" s="11"/>
    </row>
    <row r="524" spans="1:5" ht="15" hidden="1">
      <c r="A524" s="14"/>
      <c r="E524" s="13" t="s">
        <v>63</v>
      </c>
    </row>
    <row r="525" spans="1:6" ht="15" hidden="1">
      <c r="A525" s="13"/>
      <c r="B525" s="205"/>
      <c r="C525" s="204"/>
      <c r="D525" s="204"/>
      <c r="E525" s="13"/>
      <c r="F525" s="11"/>
    </row>
    <row r="526" spans="1:5" ht="15" hidden="1">
      <c r="A526" s="13"/>
      <c r="B526" s="205"/>
      <c r="C526" s="204"/>
      <c r="D526" s="204"/>
      <c r="E526" s="13"/>
    </row>
    <row r="527" spans="1:6" ht="15" hidden="1">
      <c r="A527" s="13"/>
      <c r="B527" s="205"/>
      <c r="C527" s="204"/>
      <c r="D527" s="204"/>
      <c r="E527" s="13"/>
      <c r="F527" s="11"/>
    </row>
    <row r="528" spans="1:5" ht="6" customHeight="1" hidden="1">
      <c r="A528" s="13"/>
      <c r="B528" s="205"/>
      <c r="C528" s="204"/>
      <c r="D528" s="204"/>
      <c r="E528" s="13"/>
    </row>
    <row r="529" ht="15">
      <c r="F529" s="11"/>
    </row>
    <row r="530" spans="1:5" ht="15.75">
      <c r="A530" s="13">
        <v>53</v>
      </c>
      <c r="B530" s="14" t="s">
        <v>46</v>
      </c>
      <c r="C530" s="36"/>
      <c r="D530" s="13"/>
      <c r="E530" s="19">
        <f>IF(COUNT(D531:D541)=0,"-",AVERAGE(D531:D541))</f>
        <v>244</v>
      </c>
    </row>
    <row r="531" spans="1:5" ht="15">
      <c r="A531" s="14"/>
      <c r="B531" s="252" t="s">
        <v>238</v>
      </c>
      <c r="C531" s="253">
        <v>128</v>
      </c>
      <c r="D531" s="253">
        <v>202</v>
      </c>
      <c r="E531" s="13" t="s">
        <v>63</v>
      </c>
    </row>
    <row r="532" spans="1:5" ht="15">
      <c r="A532" s="14"/>
      <c r="B532" s="252" t="s">
        <v>215</v>
      </c>
      <c r="C532" s="253">
        <v>210</v>
      </c>
      <c r="D532" s="253">
        <v>230</v>
      </c>
      <c r="E532" s="13" t="s">
        <v>63</v>
      </c>
    </row>
    <row r="533" spans="1:5" ht="15">
      <c r="A533" s="13"/>
      <c r="B533" s="252" t="s">
        <v>193</v>
      </c>
      <c r="C533" s="253">
        <v>213</v>
      </c>
      <c r="D533" s="253">
        <v>300</v>
      </c>
      <c r="E533" s="13" t="s">
        <v>63</v>
      </c>
    </row>
    <row r="534" spans="1:6" ht="15" hidden="1">
      <c r="A534" s="13"/>
      <c r="B534" s="252" t="s">
        <v>122</v>
      </c>
      <c r="C534" s="253"/>
      <c r="D534" s="253"/>
      <c r="E534" s="13" t="s">
        <v>63</v>
      </c>
      <c r="F534" s="11"/>
    </row>
    <row r="535" spans="1:5" ht="15" hidden="1">
      <c r="A535" s="13"/>
      <c r="B535" s="14"/>
      <c r="C535" s="36"/>
      <c r="D535" s="13"/>
      <c r="E535" s="13"/>
    </row>
    <row r="536" spans="1:6" ht="15" hidden="1">
      <c r="A536" s="13"/>
      <c r="E536" s="13" t="s">
        <v>63</v>
      </c>
      <c r="F536" s="11"/>
    </row>
    <row r="537" spans="1:5" ht="15" hidden="1">
      <c r="A537" s="13"/>
      <c r="E537" s="13" t="s">
        <v>63</v>
      </c>
    </row>
    <row r="538" spans="1:6" ht="15" hidden="1">
      <c r="A538" s="14"/>
      <c r="B538" s="14"/>
      <c r="C538" s="36"/>
      <c r="D538" s="13"/>
      <c r="E538" s="13"/>
      <c r="F538" s="11"/>
    </row>
    <row r="539" spans="1:5" ht="15" hidden="1">
      <c r="A539" s="14"/>
      <c r="B539" s="14"/>
      <c r="C539" s="36"/>
      <c r="D539" s="13"/>
      <c r="E539" s="13"/>
    </row>
    <row r="540" spans="1:6" ht="15" hidden="1">
      <c r="A540" s="14"/>
      <c r="B540" s="14"/>
      <c r="C540" s="36"/>
      <c r="D540" s="13"/>
      <c r="E540" s="13"/>
      <c r="F540" s="11"/>
    </row>
    <row r="541" spans="1:5" ht="15" hidden="1">
      <c r="A541" s="14"/>
      <c r="B541" s="14"/>
      <c r="C541" s="36"/>
      <c r="D541" s="13"/>
      <c r="E541" s="13"/>
    </row>
    <row r="542" ht="15.75" customHeight="1">
      <c r="F542" s="11"/>
    </row>
    <row r="543" spans="1:5" ht="14.25" customHeight="1">
      <c r="A543" s="14"/>
      <c r="B543" s="14"/>
      <c r="C543" s="36"/>
      <c r="D543" s="13"/>
      <c r="E543" s="13"/>
    </row>
    <row r="544" spans="1:6" ht="73.5" customHeight="1">
      <c r="A544" s="13">
        <v>54</v>
      </c>
      <c r="B544" s="317" t="s">
        <v>102</v>
      </c>
      <c r="C544" s="36"/>
      <c r="D544" s="13"/>
      <c r="E544" s="19">
        <f>IF(COUNT(D549:D556)=0,"-",AVERAGE(D549:D556))</f>
        <v>946</v>
      </c>
      <c r="F544" s="11"/>
    </row>
    <row r="545" spans="1:5" ht="15" hidden="1">
      <c r="A545" s="13"/>
      <c r="B545" s="14"/>
      <c r="C545" s="36"/>
      <c r="D545" s="13"/>
      <c r="E545" s="13"/>
    </row>
    <row r="546" spans="1:6" ht="15" hidden="1">
      <c r="A546" s="13"/>
      <c r="B546" s="14"/>
      <c r="C546" s="36"/>
      <c r="D546" s="13"/>
      <c r="E546" s="13"/>
      <c r="F546" s="11"/>
    </row>
    <row r="547" spans="1:5" ht="15" hidden="1">
      <c r="A547" s="14"/>
      <c r="B547" s="14"/>
      <c r="C547" s="36"/>
      <c r="D547" s="13"/>
      <c r="E547" s="13"/>
    </row>
    <row r="548" spans="1:6" ht="15" hidden="1">
      <c r="A548" s="14"/>
      <c r="B548" s="14"/>
      <c r="C548" s="36"/>
      <c r="D548" s="13"/>
      <c r="E548" s="13"/>
      <c r="F548" s="11"/>
    </row>
    <row r="549" spans="1:5" ht="15" hidden="1">
      <c r="A549" s="14"/>
      <c r="B549" s="252" t="s">
        <v>178</v>
      </c>
      <c r="C549" s="253"/>
      <c r="D549" s="253"/>
      <c r="E549" s="13" t="s">
        <v>63</v>
      </c>
    </row>
    <row r="550" spans="1:6" ht="15">
      <c r="A550" s="13"/>
      <c r="B550" s="252" t="s">
        <v>215</v>
      </c>
      <c r="C550" s="253">
        <v>895</v>
      </c>
      <c r="D550" s="253">
        <v>895</v>
      </c>
      <c r="E550" s="13" t="s">
        <v>63</v>
      </c>
      <c r="F550" s="11"/>
    </row>
    <row r="551" spans="1:5" ht="15">
      <c r="A551" s="13"/>
      <c r="B551" s="252" t="s">
        <v>238</v>
      </c>
      <c r="C551" s="253">
        <v>899</v>
      </c>
      <c r="D551" s="253">
        <v>899</v>
      </c>
      <c r="E551" s="13" t="s">
        <v>63</v>
      </c>
    </row>
    <row r="552" spans="1:5" ht="15">
      <c r="A552" s="14"/>
      <c r="B552" s="252" t="s">
        <v>193</v>
      </c>
      <c r="C552" s="261">
        <v>1044</v>
      </c>
      <c r="D552" s="253">
        <v>1044</v>
      </c>
      <c r="E552" s="13" t="s">
        <v>63</v>
      </c>
    </row>
    <row r="553" spans="1:6" ht="15" hidden="1">
      <c r="A553" s="14"/>
      <c r="B553" s="14"/>
      <c r="C553" s="36"/>
      <c r="D553" s="13"/>
      <c r="E553" s="13"/>
      <c r="F553" s="11"/>
    </row>
    <row r="554" spans="1:5" ht="15" hidden="1">
      <c r="A554" s="13"/>
      <c r="E554" s="13" t="s">
        <v>63</v>
      </c>
    </row>
    <row r="555" spans="1:6" ht="15" hidden="1">
      <c r="A555" s="14"/>
      <c r="E555" s="13" t="s">
        <v>63</v>
      </c>
      <c r="F555" s="11"/>
    </row>
    <row r="556" spans="1:5" ht="15" hidden="1">
      <c r="A556" s="14"/>
      <c r="B556" s="14"/>
      <c r="C556" s="36"/>
      <c r="D556" s="13"/>
      <c r="E556" s="13"/>
    </row>
    <row r="557" ht="15">
      <c r="F557" s="11"/>
    </row>
    <row r="558" spans="1:5" ht="15.75">
      <c r="A558" s="13">
        <v>55</v>
      </c>
      <c r="B558" s="14" t="s">
        <v>119</v>
      </c>
      <c r="C558" s="36"/>
      <c r="D558" s="13"/>
      <c r="E558" s="19">
        <f>IF(COUNT(D559:D563)=0,"-",AVERAGE(D559:D563))</f>
        <v>361.5</v>
      </c>
    </row>
    <row r="559" spans="1:5" ht="18" customHeight="1">
      <c r="A559" s="14"/>
      <c r="B559" s="252" t="s">
        <v>193</v>
      </c>
      <c r="C559" s="253">
        <v>478</v>
      </c>
      <c r="D559" s="253">
        <v>322</v>
      </c>
      <c r="E559" s="13" t="s">
        <v>63</v>
      </c>
    </row>
    <row r="560" spans="1:5" ht="14.25" customHeight="1">
      <c r="A560" s="13"/>
      <c r="B560" s="252" t="s">
        <v>215</v>
      </c>
      <c r="C560" s="253">
        <v>401</v>
      </c>
      <c r="D560" s="253">
        <v>401</v>
      </c>
      <c r="E560" s="13" t="s">
        <v>63</v>
      </c>
    </row>
    <row r="561" spans="1:6" ht="15" hidden="1">
      <c r="A561" s="13"/>
      <c r="E561" s="13" t="s">
        <v>63</v>
      </c>
      <c r="F561" s="11"/>
    </row>
    <row r="562" spans="1:5" ht="15" hidden="1">
      <c r="A562" s="13"/>
      <c r="B562" s="14"/>
      <c r="C562" s="36"/>
      <c r="D562" s="13"/>
      <c r="E562" s="13"/>
    </row>
    <row r="563" spans="1:6" ht="0.75" customHeight="1">
      <c r="A563" s="14"/>
      <c r="B563" s="252" t="s">
        <v>238</v>
      </c>
      <c r="C563" s="257"/>
      <c r="D563" s="257"/>
      <c r="E563" s="13"/>
      <c r="F563" s="11"/>
    </row>
    <row r="565" spans="1:6" ht="21" customHeight="1">
      <c r="A565" s="13">
        <v>56</v>
      </c>
      <c r="B565" s="205" t="s">
        <v>195</v>
      </c>
      <c r="C565" s="37"/>
      <c r="D565" s="204"/>
      <c r="E565" s="19">
        <f>IF(COUNT(D567:D571)=0,"-",AVERAGE(D567:D571))</f>
        <v>407.5</v>
      </c>
      <c r="F565" s="11"/>
    </row>
    <row r="566" spans="1:5" ht="6" customHeight="1" hidden="1">
      <c r="A566" s="14"/>
      <c r="B566" s="252" t="s">
        <v>193</v>
      </c>
      <c r="C566" s="253"/>
      <c r="D566" s="253"/>
      <c r="E566" s="13" t="s">
        <v>63</v>
      </c>
    </row>
    <row r="567" spans="1:5" ht="0.75" customHeight="1" hidden="1">
      <c r="A567" s="13"/>
      <c r="B567" s="252" t="s">
        <v>237</v>
      </c>
      <c r="C567" s="253"/>
      <c r="D567" s="253"/>
      <c r="E567" s="13" t="s">
        <v>63</v>
      </c>
    </row>
    <row r="568" spans="1:6" ht="15" hidden="1">
      <c r="A568" s="13"/>
      <c r="B568" s="252" t="s">
        <v>238</v>
      </c>
      <c r="C568" s="253"/>
      <c r="D568" s="253"/>
      <c r="E568" s="13" t="s">
        <v>63</v>
      </c>
      <c r="F568" s="11"/>
    </row>
    <row r="569" spans="1:5" ht="15.75" customHeight="1" hidden="1">
      <c r="A569" s="13"/>
      <c r="B569" s="205"/>
      <c r="C569" s="204"/>
      <c r="D569" s="204"/>
      <c r="E569" s="13"/>
    </row>
    <row r="570" spans="1:6" ht="18.75" customHeight="1">
      <c r="A570" s="36"/>
      <c r="B570" s="252" t="s">
        <v>215</v>
      </c>
      <c r="C570" s="253">
        <v>378</v>
      </c>
      <c r="D570" s="253">
        <v>399</v>
      </c>
      <c r="E570" s="36"/>
      <c r="F570" s="11"/>
    </row>
    <row r="571" spans="1:6" s="85" customFormat="1" ht="15">
      <c r="A571" s="13"/>
      <c r="B571" s="252" t="s">
        <v>193</v>
      </c>
      <c r="C571" s="333">
        <v>350</v>
      </c>
      <c r="D571" s="333">
        <v>416</v>
      </c>
      <c r="E571" s="13" t="s">
        <v>63</v>
      </c>
      <c r="F571" s="300"/>
    </row>
    <row r="572" s="316" customFormat="1" ht="15">
      <c r="F572" s="315"/>
    </row>
    <row r="573" spans="1:5" ht="76.5" customHeight="1">
      <c r="A573" s="58">
        <v>57</v>
      </c>
      <c r="B573" s="45" t="s">
        <v>120</v>
      </c>
      <c r="C573" s="36"/>
      <c r="D573" s="13"/>
      <c r="E573" s="19">
        <f>IF(COUNT(D575:D575)=0,"-",AVERAGE(D575:D575))</f>
        <v>556</v>
      </c>
    </row>
    <row r="574" spans="1:4" ht="15">
      <c r="A574" s="14"/>
      <c r="B574" s="252" t="s">
        <v>215</v>
      </c>
      <c r="C574" s="253">
        <v>410</v>
      </c>
      <c r="D574" s="334">
        <v>410</v>
      </c>
    </row>
    <row r="575" spans="1:6" ht="15">
      <c r="A575" s="13"/>
      <c r="B575" s="252" t="s">
        <v>193</v>
      </c>
      <c r="C575" s="327">
        <v>556</v>
      </c>
      <c r="D575" s="327">
        <v>556</v>
      </c>
      <c r="E575" s="13" t="s">
        <v>63</v>
      </c>
      <c r="F575" s="11"/>
    </row>
    <row r="576" spans="1:5" ht="15" hidden="1">
      <c r="A576" s="13"/>
      <c r="B576" s="252" t="s">
        <v>193</v>
      </c>
      <c r="C576" s="253"/>
      <c r="D576" s="253"/>
      <c r="E576" s="13" t="s">
        <v>63</v>
      </c>
    </row>
    <row r="577" spans="1:5" ht="15" hidden="1">
      <c r="A577" s="13"/>
      <c r="B577" s="252" t="s">
        <v>178</v>
      </c>
      <c r="C577" s="253"/>
      <c r="D577" s="253"/>
      <c r="E577" s="13" t="s">
        <v>63</v>
      </c>
    </row>
    <row r="578" spans="1:6" ht="15" hidden="1">
      <c r="A578" s="14"/>
      <c r="B578" s="14"/>
      <c r="C578" s="36"/>
      <c r="D578" s="13"/>
      <c r="E578" s="13"/>
      <c r="F578" s="11"/>
    </row>
    <row r="579" spans="1:5" ht="15" hidden="1">
      <c r="A579" s="13"/>
      <c r="B579" s="205"/>
      <c r="C579" s="204"/>
      <c r="D579" s="204"/>
      <c r="E579" s="13"/>
    </row>
    <row r="580" spans="1:6" ht="15" hidden="1">
      <c r="A580" s="13"/>
      <c r="B580" s="205"/>
      <c r="C580" s="204"/>
      <c r="D580" s="204"/>
      <c r="E580" s="13"/>
      <c r="F580" s="11"/>
    </row>
    <row r="581" spans="1:5" ht="14.25" customHeight="1">
      <c r="A581" s="13"/>
      <c r="B581" s="252" t="s">
        <v>238</v>
      </c>
      <c r="C581" s="253"/>
      <c r="D581" s="253"/>
      <c r="E581" s="13" t="s">
        <v>63</v>
      </c>
    </row>
    <row r="582" spans="1:6" ht="15.75" customHeight="1">
      <c r="A582" s="13">
        <v>58</v>
      </c>
      <c r="B582" s="250" t="s">
        <v>284</v>
      </c>
      <c r="C582" s="36"/>
      <c r="D582" s="13"/>
      <c r="E582" s="19">
        <f>IF(COUNT(D584:D594)=0,"-",AVERAGE(D584:D594))</f>
        <v>255.66666666666666</v>
      </c>
      <c r="F582" s="11"/>
    </row>
    <row r="583" spans="1:5" ht="16.5" customHeight="1" hidden="1">
      <c r="A583" s="14"/>
      <c r="B583" s="14"/>
      <c r="C583" s="36"/>
      <c r="E583" s="13" t="s">
        <v>63</v>
      </c>
    </row>
    <row r="584" spans="1:6" ht="15" customHeight="1" hidden="1">
      <c r="A584" s="14"/>
      <c r="B584" s="14"/>
      <c r="C584" s="36"/>
      <c r="E584" s="13" t="s">
        <v>63</v>
      </c>
      <c r="F584" s="11"/>
    </row>
    <row r="585" spans="1:5" ht="18" customHeight="1" hidden="1">
      <c r="A585" s="13"/>
      <c r="E585" s="13" t="s">
        <v>63</v>
      </c>
    </row>
    <row r="586" spans="1:6" ht="14.25" customHeight="1">
      <c r="A586" s="13"/>
      <c r="B586" s="252" t="s">
        <v>193</v>
      </c>
      <c r="C586" s="253">
        <v>249</v>
      </c>
      <c r="D586" s="253">
        <v>249</v>
      </c>
      <c r="E586" s="13" t="s">
        <v>63</v>
      </c>
      <c r="F586" s="11"/>
    </row>
    <row r="587" spans="1:5" ht="15.75" customHeight="1" hidden="1">
      <c r="A587" s="13"/>
      <c r="B587" s="252" t="s">
        <v>238</v>
      </c>
      <c r="C587" s="253"/>
      <c r="D587" s="253"/>
      <c r="E587" s="13" t="s">
        <v>63</v>
      </c>
    </row>
    <row r="588" spans="1:6" ht="16.5" customHeight="1">
      <c r="A588" s="14"/>
      <c r="B588" s="252" t="s">
        <v>215</v>
      </c>
      <c r="C588" s="327">
        <v>249</v>
      </c>
      <c r="D588" s="327">
        <v>249</v>
      </c>
      <c r="E588" s="13" t="s">
        <v>63</v>
      </c>
      <c r="F588" s="11"/>
    </row>
    <row r="589" spans="1:5" ht="18" customHeight="1">
      <c r="A589" s="13"/>
      <c r="B589" s="252" t="s">
        <v>238</v>
      </c>
      <c r="C589" s="253">
        <v>269</v>
      </c>
      <c r="D589" s="298">
        <v>269</v>
      </c>
      <c r="E589" s="13" t="s">
        <v>63</v>
      </c>
    </row>
    <row r="590" spans="1:6" ht="14.25" customHeight="1" hidden="1">
      <c r="A590" s="13"/>
      <c r="B590" s="252" t="s">
        <v>193</v>
      </c>
      <c r="C590" s="253"/>
      <c r="D590" s="253"/>
      <c r="E590" s="13" t="s">
        <v>63</v>
      </c>
      <c r="F590" s="11"/>
    </row>
    <row r="591" spans="1:5" ht="15" hidden="1">
      <c r="A591" s="14"/>
      <c r="B591" s="252" t="s">
        <v>178</v>
      </c>
      <c r="C591" s="257"/>
      <c r="D591" s="284"/>
      <c r="E591" s="13" t="s">
        <v>63</v>
      </c>
    </row>
    <row r="592" spans="1:6" ht="15" hidden="1">
      <c r="A592" s="14"/>
      <c r="B592" s="14"/>
      <c r="C592" s="36"/>
      <c r="D592" s="13"/>
      <c r="E592" s="13"/>
      <c r="F592" s="11"/>
    </row>
    <row r="593" spans="1:5" ht="15" hidden="1">
      <c r="A593" s="14"/>
      <c r="B593" s="14"/>
      <c r="C593" s="36"/>
      <c r="D593" s="13"/>
      <c r="E593" s="13"/>
    </row>
    <row r="594" spans="1:6" ht="15" hidden="1">
      <c r="A594" s="14"/>
      <c r="B594" s="14"/>
      <c r="C594" s="36"/>
      <c r="D594" s="13"/>
      <c r="E594" s="13"/>
      <c r="F594" s="11"/>
    </row>
    <row r="595" ht="15">
      <c r="F595" s="11"/>
    </row>
    <row r="596" spans="1:6" ht="15" hidden="1">
      <c r="A596" s="13"/>
      <c r="B596" s="252" t="s">
        <v>193</v>
      </c>
      <c r="C596" s="253"/>
      <c r="D596" s="253"/>
      <c r="E596" s="13" t="s">
        <v>63</v>
      </c>
      <c r="F596" s="11"/>
    </row>
    <row r="597" spans="1:5" ht="15" hidden="1">
      <c r="A597" s="13"/>
      <c r="B597" s="252" t="s">
        <v>215</v>
      </c>
      <c r="C597" s="253"/>
      <c r="D597" s="253"/>
      <c r="E597" s="13" t="s">
        <v>63</v>
      </c>
    </row>
    <row r="598" spans="1:6" ht="15" hidden="1">
      <c r="A598" s="13"/>
      <c r="B598" s="278"/>
      <c r="C598" s="264"/>
      <c r="D598" s="265"/>
      <c r="E598" s="13"/>
      <c r="F598" s="11"/>
    </row>
    <row r="599" spans="1:5" ht="15" hidden="1">
      <c r="A599" s="13"/>
      <c r="B599" s="252" t="s">
        <v>238</v>
      </c>
      <c r="C599" s="253"/>
      <c r="D599" s="253"/>
      <c r="E599" s="13" t="s">
        <v>63</v>
      </c>
    </row>
    <row r="600" spans="1:6" ht="15" hidden="1">
      <c r="A600" s="13"/>
      <c r="B600" s="205"/>
      <c r="C600" s="204"/>
      <c r="D600" s="204"/>
      <c r="E600" s="13"/>
      <c r="F600" s="11"/>
    </row>
    <row r="601" spans="1:5" ht="15" hidden="1">
      <c r="A601" s="13"/>
      <c r="B601" s="205"/>
      <c r="C601" s="204"/>
      <c r="D601" s="204"/>
      <c r="E601" s="13"/>
    </row>
    <row r="602" spans="1:6" ht="15" hidden="1">
      <c r="A602" s="13"/>
      <c r="B602" s="205"/>
      <c r="C602" s="204"/>
      <c r="D602" s="204"/>
      <c r="E602" s="13"/>
      <c r="F602" s="11"/>
    </row>
    <row r="603" spans="1:5" ht="15" hidden="1">
      <c r="A603" s="13"/>
      <c r="B603" s="205"/>
      <c r="C603" s="204"/>
      <c r="D603" s="204"/>
      <c r="E603" s="13"/>
    </row>
    <row r="604" spans="1:6" ht="15" hidden="1">
      <c r="A604" s="13"/>
      <c r="B604" s="205"/>
      <c r="C604" s="204"/>
      <c r="D604" s="204"/>
      <c r="E604" s="13"/>
      <c r="F604" s="11"/>
    </row>
    <row r="605" spans="1:5" ht="15" hidden="1">
      <c r="A605" s="13"/>
      <c r="B605" s="205"/>
      <c r="C605" s="204"/>
      <c r="D605" s="204"/>
      <c r="E605" s="13"/>
    </row>
    <row r="606" spans="1:6" ht="15" hidden="1">
      <c r="A606" s="13"/>
      <c r="B606" s="205"/>
      <c r="C606" s="204"/>
      <c r="D606" s="204"/>
      <c r="E606" s="13"/>
      <c r="F606" s="11"/>
    </row>
    <row r="607" spans="1:5" ht="15" hidden="1">
      <c r="A607" s="13"/>
      <c r="B607" s="205"/>
      <c r="C607" s="204"/>
      <c r="D607" s="204"/>
      <c r="E607" s="13"/>
    </row>
    <row r="608" spans="1:6" ht="15" hidden="1">
      <c r="A608" s="13"/>
      <c r="B608" s="205"/>
      <c r="C608" s="204"/>
      <c r="D608" s="204"/>
      <c r="E608" s="13"/>
      <c r="F608" s="11"/>
    </row>
    <row r="609" spans="1:6" ht="15.75">
      <c r="A609" s="13">
        <v>59</v>
      </c>
      <c r="B609" s="14" t="s">
        <v>50</v>
      </c>
      <c r="C609" s="36"/>
      <c r="D609" s="13"/>
      <c r="E609" s="19">
        <f>IF(COUNT(D609:D618)=0,G609-"",AVERAGE(D609:D618))</f>
        <v>59.666666666666664</v>
      </c>
      <c r="F609" s="11"/>
    </row>
    <row r="610" spans="1:5" ht="15" hidden="1">
      <c r="A610" s="14"/>
      <c r="B610" s="14"/>
      <c r="C610" s="36"/>
      <c r="D610" s="13"/>
      <c r="E610" s="13"/>
    </row>
    <row r="611" spans="1:6" ht="15" hidden="1">
      <c r="A611" s="14"/>
      <c r="B611" s="14"/>
      <c r="C611" s="36"/>
      <c r="D611" s="13"/>
      <c r="E611" s="13"/>
      <c r="F611" s="11"/>
    </row>
    <row r="612" spans="1:5" ht="15" hidden="1">
      <c r="A612" s="14"/>
      <c r="B612" s="14"/>
      <c r="C612" s="36"/>
      <c r="D612" s="13"/>
      <c r="E612" s="13"/>
    </row>
    <row r="613" spans="1:6" ht="15" hidden="1">
      <c r="A613" s="14"/>
      <c r="B613" s="14"/>
      <c r="C613" s="36"/>
      <c r="D613" s="13"/>
      <c r="E613" s="13"/>
      <c r="F613" s="11"/>
    </row>
    <row r="614" spans="1:5" ht="15" hidden="1">
      <c r="A614" s="14"/>
      <c r="B614" s="14"/>
      <c r="C614" s="36"/>
      <c r="D614" s="13"/>
      <c r="E614" s="13"/>
    </row>
    <row r="615" spans="1:6" ht="15" hidden="1">
      <c r="A615" s="14"/>
      <c r="B615" s="14"/>
      <c r="C615" s="36"/>
      <c r="D615" s="13"/>
      <c r="E615" s="13"/>
      <c r="F615" s="11"/>
    </row>
    <row r="616" spans="1:5" ht="15">
      <c r="A616" s="13"/>
      <c r="B616" s="252" t="s">
        <v>215</v>
      </c>
      <c r="C616" s="253">
        <v>54</v>
      </c>
      <c r="D616" s="253">
        <v>54</v>
      </c>
      <c r="E616" s="13" t="s">
        <v>63</v>
      </c>
    </row>
    <row r="617" spans="1:5" ht="15">
      <c r="A617" s="13"/>
      <c r="B617" s="252" t="s">
        <v>193</v>
      </c>
      <c r="C617" s="253">
        <v>52.99</v>
      </c>
      <c r="D617" s="341">
        <v>56</v>
      </c>
      <c r="E617" s="13" t="s">
        <v>63</v>
      </c>
    </row>
    <row r="618" spans="1:5" ht="15">
      <c r="A618" s="13"/>
      <c r="B618" s="252" t="s">
        <v>238</v>
      </c>
      <c r="C618" s="253">
        <v>69</v>
      </c>
      <c r="D618" s="253">
        <v>69</v>
      </c>
      <c r="E618" s="13" t="s">
        <v>63</v>
      </c>
    </row>
    <row r="619" spans="1:6" ht="15" hidden="1">
      <c r="A619" s="13"/>
      <c r="B619" s="205"/>
      <c r="C619" s="204"/>
      <c r="D619" s="204"/>
      <c r="E619" s="13"/>
      <c r="F619" s="11"/>
    </row>
    <row r="620" spans="1:5" ht="15" hidden="1">
      <c r="A620" s="13"/>
      <c r="B620" s="205"/>
      <c r="C620" s="204"/>
      <c r="D620" s="204"/>
      <c r="E620" s="13"/>
    </row>
    <row r="621" ht="15">
      <c r="F621" s="11"/>
    </row>
    <row r="622" spans="1:5" ht="15.75">
      <c r="A622" s="13">
        <v>60</v>
      </c>
      <c r="B622" s="14" t="s">
        <v>52</v>
      </c>
      <c r="C622" s="36"/>
      <c r="D622" s="13"/>
      <c r="E622" s="19">
        <f>IF(COUNT(D623:D628)=0,"-",AVERAGE(D623:D628))</f>
        <v>51.995000000000005</v>
      </c>
    </row>
    <row r="623" spans="1:5" ht="15">
      <c r="A623" s="13"/>
      <c r="B623" s="252" t="s">
        <v>193</v>
      </c>
      <c r="C623" s="253">
        <v>49.99</v>
      </c>
      <c r="D623" s="253">
        <v>49.99</v>
      </c>
      <c r="E623" s="13" t="s">
        <v>63</v>
      </c>
    </row>
    <row r="624" spans="1:5" ht="16.5" customHeight="1">
      <c r="A624" s="14"/>
      <c r="B624" s="252" t="s">
        <v>215</v>
      </c>
      <c r="C624" s="253">
        <v>54</v>
      </c>
      <c r="D624" s="282">
        <v>54</v>
      </c>
      <c r="E624" s="13" t="s">
        <v>63</v>
      </c>
    </row>
    <row r="625" spans="1:5" ht="3" customHeight="1" hidden="1">
      <c r="A625" s="14"/>
      <c r="E625" s="13"/>
    </row>
    <row r="626" spans="1:5" ht="16.5" customHeight="1">
      <c r="A626" s="14"/>
      <c r="B626" s="252" t="s">
        <v>238</v>
      </c>
      <c r="C626" s="253"/>
      <c r="D626" s="253"/>
      <c r="E626" s="13" t="s">
        <v>63</v>
      </c>
    </row>
    <row r="627" spans="1:6" ht="9" customHeight="1" hidden="1">
      <c r="A627" s="13"/>
      <c r="B627" s="283"/>
      <c r="C627" s="284"/>
      <c r="D627" s="281"/>
      <c r="E627" s="13" t="s">
        <v>63</v>
      </c>
      <c r="F627" s="11"/>
    </row>
    <row r="628" spans="1:5" ht="18.75" customHeight="1" hidden="1">
      <c r="A628" s="13"/>
      <c r="B628" s="252" t="s">
        <v>235</v>
      </c>
      <c r="C628" s="253"/>
      <c r="D628" s="253"/>
      <c r="E628" s="13" t="s">
        <v>63</v>
      </c>
    </row>
    <row r="629" spans="1:5" ht="15" hidden="1">
      <c r="A629" s="13"/>
      <c r="E629" s="13"/>
    </row>
    <row r="630" spans="1:6" ht="15" hidden="1">
      <c r="A630" s="13"/>
      <c r="B630" s="205"/>
      <c r="C630" s="204"/>
      <c r="D630" s="204"/>
      <c r="E630" s="13"/>
      <c r="F630" s="11"/>
    </row>
    <row r="631" spans="1:5" ht="15" hidden="1">
      <c r="A631" s="13"/>
      <c r="B631" s="205"/>
      <c r="C631" s="204"/>
      <c r="D631" s="204"/>
      <c r="E631" s="13"/>
    </row>
    <row r="632" spans="1:6" ht="15" hidden="1">
      <c r="A632" s="13"/>
      <c r="B632" s="205"/>
      <c r="C632" s="204"/>
      <c r="D632" s="204"/>
      <c r="E632" s="13"/>
      <c r="F632" s="11"/>
    </row>
    <row r="633" spans="1:5" ht="15" hidden="1">
      <c r="A633" s="13"/>
      <c r="B633" s="205"/>
      <c r="C633" s="204"/>
      <c r="D633" s="204"/>
      <c r="E633" s="13"/>
    </row>
    <row r="634" spans="1:6" ht="15" hidden="1">
      <c r="A634" s="13"/>
      <c r="B634" s="205"/>
      <c r="C634" s="204"/>
      <c r="D634" s="204"/>
      <c r="E634" s="13"/>
      <c r="F634" s="11"/>
    </row>
    <row r="636" spans="1:6" ht="66" customHeight="1">
      <c r="A636" s="13">
        <v>61</v>
      </c>
      <c r="B636" s="251" t="s">
        <v>103</v>
      </c>
      <c r="C636" s="36"/>
      <c r="D636" s="13"/>
      <c r="E636" s="19">
        <f>IF(COUNT(D637:D647)=0,"-",AVERAGE(D637:D647))</f>
        <v>149.66666666666666</v>
      </c>
      <c r="F636" s="11"/>
    </row>
    <row r="637" spans="1:5" ht="15">
      <c r="A637" s="14"/>
      <c r="B637" s="252" t="s">
        <v>193</v>
      </c>
      <c r="C637" s="325">
        <v>148</v>
      </c>
      <c r="D637" s="325">
        <v>148</v>
      </c>
      <c r="E637" s="13" t="s">
        <v>63</v>
      </c>
    </row>
    <row r="638" spans="1:5" ht="15">
      <c r="A638" s="14"/>
      <c r="B638" s="252" t="s">
        <v>238</v>
      </c>
      <c r="C638" s="253">
        <v>150</v>
      </c>
      <c r="D638" s="253">
        <v>150</v>
      </c>
      <c r="E638" s="13" t="s">
        <v>63</v>
      </c>
    </row>
    <row r="639" spans="1:5" ht="15">
      <c r="A639" s="14"/>
      <c r="B639" s="252" t="s">
        <v>215</v>
      </c>
      <c r="C639" s="253">
        <v>151</v>
      </c>
      <c r="D639" s="253">
        <v>151</v>
      </c>
      <c r="E639" s="13" t="s">
        <v>63</v>
      </c>
    </row>
    <row r="640" spans="1:5" ht="15" hidden="1">
      <c r="A640" s="13"/>
      <c r="B640" s="252" t="s">
        <v>193</v>
      </c>
      <c r="C640" s="253"/>
      <c r="D640" s="253"/>
      <c r="E640" s="13" t="s">
        <v>63</v>
      </c>
    </row>
    <row r="641" spans="1:6" ht="14.25" customHeight="1" hidden="1">
      <c r="A641" s="13"/>
      <c r="B641" s="14"/>
      <c r="C641" s="36"/>
      <c r="D641" s="13"/>
      <c r="E641" s="13"/>
      <c r="F641" s="11"/>
    </row>
    <row r="642" spans="1:5" ht="15" hidden="1">
      <c r="A642" s="13"/>
      <c r="E642" s="13" t="s">
        <v>63</v>
      </c>
    </row>
    <row r="643" spans="1:6" ht="15" hidden="1">
      <c r="A643" s="14"/>
      <c r="B643" s="14"/>
      <c r="C643" s="36"/>
      <c r="D643" s="13"/>
      <c r="E643" s="13"/>
      <c r="F643" s="11"/>
    </row>
    <row r="644" spans="1:5" ht="15" hidden="1">
      <c r="A644" s="13"/>
      <c r="B644" s="14"/>
      <c r="C644" s="36"/>
      <c r="D644" s="13"/>
      <c r="E644" s="13"/>
    </row>
    <row r="645" spans="1:6" ht="15" hidden="1">
      <c r="A645" s="13"/>
      <c r="E645" s="13" t="s">
        <v>63</v>
      </c>
      <c r="F645" s="11"/>
    </row>
    <row r="646" spans="1:5" ht="15" hidden="1">
      <c r="A646" s="14"/>
      <c r="E646" s="13" t="s">
        <v>63</v>
      </c>
    </row>
    <row r="647" spans="1:6" ht="15" hidden="1">
      <c r="A647" s="13"/>
      <c r="B647" s="14"/>
      <c r="C647" s="36"/>
      <c r="D647" s="13"/>
      <c r="E647" s="13"/>
      <c r="F647" s="11"/>
    </row>
    <row r="648" ht="15">
      <c r="F648" s="11"/>
    </row>
    <row r="649" spans="1:5" ht="51" customHeight="1">
      <c r="A649" s="13">
        <v>62</v>
      </c>
      <c r="B649" s="251" t="s">
        <v>104</v>
      </c>
      <c r="C649" s="36"/>
      <c r="D649" s="13"/>
      <c r="E649" s="19">
        <f>IF(COUNT(D653:D653)=0,"-",AVERAGE(D653:D653))</f>
        <v>129</v>
      </c>
    </row>
    <row r="650" spans="1:6" ht="15" hidden="1">
      <c r="A650" s="14"/>
      <c r="B650" s="14"/>
      <c r="C650" s="36"/>
      <c r="D650" s="13"/>
      <c r="E650" s="13"/>
      <c r="F650" s="11"/>
    </row>
    <row r="651" spans="1:5" ht="15" hidden="1">
      <c r="A651" s="14"/>
      <c r="B651" s="14"/>
      <c r="C651" s="36"/>
      <c r="D651" s="13"/>
      <c r="E651" s="13"/>
    </row>
    <row r="652" spans="1:6" ht="15">
      <c r="A652" s="13"/>
      <c r="B652" s="252" t="s">
        <v>215</v>
      </c>
      <c r="C652" s="253">
        <v>129</v>
      </c>
      <c r="D652" s="298">
        <v>129</v>
      </c>
      <c r="E652" s="13" t="s">
        <v>63</v>
      </c>
      <c r="F652" s="11"/>
    </row>
    <row r="653" spans="1:5" ht="15">
      <c r="A653" s="13"/>
      <c r="B653" s="252" t="s">
        <v>193</v>
      </c>
      <c r="C653" s="261">
        <v>129</v>
      </c>
      <c r="D653" s="261">
        <v>129</v>
      </c>
      <c r="E653" s="13" t="s">
        <v>63</v>
      </c>
    </row>
    <row r="654" spans="1:5" ht="15">
      <c r="A654" s="13"/>
      <c r="B654" s="252" t="s">
        <v>238</v>
      </c>
      <c r="C654" s="253"/>
      <c r="D654" s="253"/>
      <c r="E654" s="13" t="s">
        <v>63</v>
      </c>
    </row>
    <row r="655" spans="1:5" ht="15" hidden="1">
      <c r="A655" s="14"/>
      <c r="B655" s="14"/>
      <c r="C655" s="36"/>
      <c r="D655" s="13"/>
      <c r="E655" s="13"/>
    </row>
    <row r="656" spans="1:6" ht="15" hidden="1">
      <c r="A656" s="14"/>
      <c r="B656" s="14"/>
      <c r="C656" s="36"/>
      <c r="D656" s="13"/>
      <c r="E656" s="13"/>
      <c r="F656" s="11"/>
    </row>
    <row r="657" spans="1:5" ht="15" hidden="1">
      <c r="A657" s="14"/>
      <c r="E657" s="13" t="s">
        <v>63</v>
      </c>
    </row>
    <row r="658" spans="1:6" ht="15" hidden="1">
      <c r="A658" s="13"/>
      <c r="E658" s="13" t="s">
        <v>63</v>
      </c>
      <c r="F658" s="11"/>
    </row>
    <row r="659" spans="1:5" ht="15" hidden="1">
      <c r="A659" s="13"/>
      <c r="B659" s="205"/>
      <c r="C659" s="204"/>
      <c r="D659" s="204"/>
      <c r="E659" s="13"/>
    </row>
    <row r="660" spans="1:6" ht="15" hidden="1">
      <c r="A660" s="13"/>
      <c r="B660" s="205"/>
      <c r="C660" s="204"/>
      <c r="D660" s="204"/>
      <c r="E660" s="13"/>
      <c r="F660" s="11"/>
    </row>
    <row r="662" spans="1:6" ht="15.75">
      <c r="A662" s="13">
        <v>63</v>
      </c>
      <c r="B662" s="14" t="s">
        <v>100</v>
      </c>
      <c r="C662" s="36"/>
      <c r="D662" s="13"/>
      <c r="E662" s="19">
        <f>IF(COUNT(D665:D670)=0,"-",AVERAGE(D665:D670))</f>
        <v>11.666666666666666</v>
      </c>
      <c r="F662" s="11"/>
    </row>
    <row r="663" spans="1:5" ht="15" hidden="1">
      <c r="A663" s="14"/>
      <c r="B663" s="14"/>
      <c r="C663" s="36"/>
      <c r="D663" s="13"/>
      <c r="E663" s="13"/>
    </row>
    <row r="664" spans="1:6" ht="15" hidden="1">
      <c r="A664" s="14"/>
      <c r="B664" s="14"/>
      <c r="C664" s="36"/>
      <c r="D664" s="13"/>
      <c r="E664" s="13"/>
      <c r="F664" s="11"/>
    </row>
    <row r="665" spans="1:5" ht="15">
      <c r="A665" s="14"/>
      <c r="B665" s="252" t="s">
        <v>215</v>
      </c>
      <c r="C665" s="253">
        <v>11</v>
      </c>
      <c r="D665" s="253">
        <v>11</v>
      </c>
      <c r="E665" s="13" t="s">
        <v>63</v>
      </c>
    </row>
    <row r="666" spans="1:6" ht="15">
      <c r="A666" s="13"/>
      <c r="B666" s="252" t="s">
        <v>193</v>
      </c>
      <c r="C666" s="253">
        <v>13</v>
      </c>
      <c r="D666" s="253">
        <v>11</v>
      </c>
      <c r="E666" s="13" t="s">
        <v>63</v>
      </c>
      <c r="F666" s="11"/>
    </row>
    <row r="667" spans="1:5" ht="15" hidden="1">
      <c r="A667" s="13"/>
      <c r="B667" s="14"/>
      <c r="C667" s="36"/>
      <c r="D667" s="13"/>
      <c r="E667" s="13"/>
    </row>
    <row r="668" spans="1:5" ht="15">
      <c r="A668" s="14"/>
      <c r="B668" s="252" t="s">
        <v>238</v>
      </c>
      <c r="C668" s="253">
        <v>13</v>
      </c>
      <c r="D668" s="253">
        <v>13</v>
      </c>
      <c r="E668" s="13" t="s">
        <v>63</v>
      </c>
    </row>
    <row r="669" spans="1:5" ht="15" hidden="1">
      <c r="A669" s="13"/>
      <c r="B669" s="14"/>
      <c r="C669" s="36"/>
      <c r="D669" s="36"/>
      <c r="E669" s="13"/>
    </row>
    <row r="670" spans="1:6" ht="15" hidden="1">
      <c r="A670" s="13"/>
      <c r="B670" s="14"/>
      <c r="C670" s="36"/>
      <c r="D670" s="36"/>
      <c r="E670" s="13"/>
      <c r="F670" s="11"/>
    </row>
    <row r="671" spans="1:6" ht="15" hidden="1">
      <c r="A671" s="14"/>
      <c r="B671" s="252" t="s">
        <v>122</v>
      </c>
      <c r="C671" s="253"/>
      <c r="D671" s="253"/>
      <c r="E671" s="13" t="s">
        <v>63</v>
      </c>
      <c r="F671" s="11"/>
    </row>
    <row r="672" spans="1:5" ht="15" hidden="1">
      <c r="A672" s="13"/>
      <c r="B672" s="205"/>
      <c r="C672" s="204"/>
      <c r="D672" s="204"/>
      <c r="E672" s="13"/>
    </row>
    <row r="673" spans="1:6" ht="15" hidden="1">
      <c r="A673" s="13"/>
      <c r="B673" s="205"/>
      <c r="C673" s="204"/>
      <c r="D673" s="204"/>
      <c r="E673" s="13"/>
      <c r="F673" s="11"/>
    </row>
    <row r="674" spans="1:5" ht="15" hidden="1">
      <c r="A674" s="13"/>
      <c r="B674" s="205"/>
      <c r="C674" s="204"/>
      <c r="D674" s="204"/>
      <c r="E674" s="13"/>
    </row>
    <row r="675" ht="15">
      <c r="F675" s="11"/>
    </row>
    <row r="676" spans="1:6" ht="81.75" customHeight="1">
      <c r="A676" s="13">
        <v>64</v>
      </c>
      <c r="B676" s="306" t="s">
        <v>105</v>
      </c>
      <c r="C676" s="36"/>
      <c r="D676" s="13"/>
      <c r="E676" s="19">
        <f>IF(COUNT(D678:D688)=0,"-",AVERAGE(D678:D688))</f>
        <v>720</v>
      </c>
      <c r="F676" s="11"/>
    </row>
    <row r="677" spans="1:5" ht="0.75" customHeight="1" hidden="1">
      <c r="A677" s="14"/>
      <c r="B677" s="14"/>
      <c r="C677" s="36"/>
      <c r="D677" s="13"/>
      <c r="E677" s="13" t="s">
        <v>63</v>
      </c>
    </row>
    <row r="678" spans="1:5" ht="15">
      <c r="A678" s="14"/>
      <c r="B678" s="252" t="s">
        <v>238</v>
      </c>
      <c r="C678" s="253">
        <v>699</v>
      </c>
      <c r="D678" s="295">
        <v>699</v>
      </c>
      <c r="E678" s="13" t="s">
        <v>63</v>
      </c>
    </row>
    <row r="679" spans="1:6" ht="15">
      <c r="A679" s="14"/>
      <c r="B679" s="252" t="s">
        <v>215</v>
      </c>
      <c r="C679" s="253">
        <v>611</v>
      </c>
      <c r="D679" s="287">
        <v>711</v>
      </c>
      <c r="E679" s="13" t="s">
        <v>63</v>
      </c>
      <c r="F679" s="11"/>
    </row>
    <row r="680" spans="1:5" ht="15">
      <c r="A680" s="14"/>
      <c r="B680" s="252" t="s">
        <v>193</v>
      </c>
      <c r="C680" s="253">
        <v>750</v>
      </c>
      <c r="D680" s="295">
        <v>750</v>
      </c>
      <c r="E680" s="13" t="s">
        <v>63</v>
      </c>
    </row>
    <row r="681" spans="1:6" ht="15" hidden="1">
      <c r="A681" s="13"/>
      <c r="B681" s="14"/>
      <c r="C681" s="36"/>
      <c r="D681" s="296"/>
      <c r="E681" s="13"/>
      <c r="F681" s="11"/>
    </row>
    <row r="682" spans="1:5" ht="15" hidden="1">
      <c r="A682" s="14"/>
      <c r="D682" s="297"/>
      <c r="E682" s="13" t="s">
        <v>63</v>
      </c>
    </row>
    <row r="683" spans="1:6" ht="15" hidden="1">
      <c r="A683" s="14"/>
      <c r="B683" s="14"/>
      <c r="C683" s="36"/>
      <c r="D683" s="296"/>
      <c r="E683" s="13"/>
      <c r="F683" s="11"/>
    </row>
    <row r="684" spans="1:5" ht="15" hidden="1">
      <c r="A684" s="13"/>
      <c r="D684" s="297"/>
      <c r="E684" s="13" t="s">
        <v>63</v>
      </c>
    </row>
    <row r="685" spans="1:6" ht="15" hidden="1">
      <c r="A685" s="13"/>
      <c r="D685" s="297"/>
      <c r="E685" s="13" t="s">
        <v>63</v>
      </c>
      <c r="F685" s="11"/>
    </row>
    <row r="686" spans="1:5" ht="15" hidden="1">
      <c r="A686" s="13"/>
      <c r="B686" s="14"/>
      <c r="C686" s="36"/>
      <c r="D686" s="296"/>
      <c r="E686" s="13"/>
    </row>
    <row r="687" spans="1:6" ht="15" hidden="1">
      <c r="A687" s="13"/>
      <c r="B687" s="14"/>
      <c r="C687" s="36"/>
      <c r="D687" s="296"/>
      <c r="E687" s="13"/>
      <c r="F687" s="11"/>
    </row>
    <row r="688" spans="1:5" ht="15" hidden="1">
      <c r="A688" s="13"/>
      <c r="B688" s="205"/>
      <c r="C688" s="204"/>
      <c r="D688" s="287"/>
      <c r="E688" s="13"/>
    </row>
    <row r="689" s="85" customFormat="1" ht="15">
      <c r="F689" s="300"/>
    </row>
    <row r="690" spans="1:5" ht="30">
      <c r="A690" s="13">
        <v>65</v>
      </c>
      <c r="B690" s="45" t="s">
        <v>106</v>
      </c>
      <c r="C690" s="36"/>
      <c r="D690" s="13"/>
      <c r="E690" s="19">
        <f>IF(COUNT(D694:D697)=0,"-",AVERAGE(D694:D697))</f>
        <v>1938.25</v>
      </c>
    </row>
    <row r="691" spans="1:6" ht="15" hidden="1">
      <c r="A691" s="14"/>
      <c r="B691" s="14"/>
      <c r="C691" s="36"/>
      <c r="D691" s="13"/>
      <c r="E691" s="13"/>
      <c r="F691" s="11"/>
    </row>
    <row r="692" spans="1:5" ht="15" hidden="1">
      <c r="A692" s="14"/>
      <c r="B692" s="14"/>
      <c r="C692" s="36"/>
      <c r="D692" s="13"/>
      <c r="E692" s="13"/>
    </row>
    <row r="693" spans="1:6" ht="15" hidden="1">
      <c r="A693" s="14"/>
      <c r="B693" s="14"/>
      <c r="C693" s="36"/>
      <c r="D693" s="13"/>
      <c r="E693" s="13"/>
      <c r="F693" s="11"/>
    </row>
    <row r="694" spans="1:5" ht="15">
      <c r="A694" s="14"/>
      <c r="B694" s="252" t="s">
        <v>193</v>
      </c>
      <c r="C694" s="261">
        <v>1555</v>
      </c>
      <c r="D694" s="253">
        <v>1555</v>
      </c>
      <c r="E694" s="13" t="s">
        <v>63</v>
      </c>
    </row>
    <row r="695" spans="1:6" ht="15">
      <c r="A695" s="14"/>
      <c r="B695" s="252" t="s">
        <v>215</v>
      </c>
      <c r="C695" s="253">
        <v>1998</v>
      </c>
      <c r="D695" s="253">
        <v>1998</v>
      </c>
      <c r="E695" s="13" t="s">
        <v>63</v>
      </c>
      <c r="F695" s="11"/>
    </row>
    <row r="696" spans="1:5" ht="0.75" customHeight="1">
      <c r="A696" s="13"/>
      <c r="B696" s="252" t="s">
        <v>122</v>
      </c>
      <c r="C696" s="253">
        <v>2400</v>
      </c>
      <c r="D696" s="253">
        <v>2100</v>
      </c>
      <c r="E696" s="13" t="s">
        <v>63</v>
      </c>
    </row>
    <row r="697" spans="1:5" ht="15">
      <c r="A697" s="13"/>
      <c r="B697" s="252" t="s">
        <v>238</v>
      </c>
      <c r="C697" s="253">
        <v>2100</v>
      </c>
      <c r="D697" s="253">
        <v>2100</v>
      </c>
      <c r="E697" s="13" t="s">
        <v>63</v>
      </c>
    </row>
    <row r="698" spans="1:6" ht="15" hidden="1">
      <c r="A698" s="14"/>
      <c r="B698" s="14"/>
      <c r="C698" s="36"/>
      <c r="D698" s="36"/>
      <c r="E698" s="13"/>
      <c r="F698" s="11"/>
    </row>
    <row r="699" spans="1:5" ht="15" hidden="1">
      <c r="A699" s="14"/>
      <c r="E699" s="13" t="s">
        <v>63</v>
      </c>
    </row>
    <row r="700" spans="1:6" ht="15" hidden="1">
      <c r="A700" s="13"/>
      <c r="B700" s="14"/>
      <c r="C700" s="36"/>
      <c r="D700" s="13"/>
      <c r="E700" s="13"/>
      <c r="F700" s="11"/>
    </row>
    <row r="701" spans="1:5" ht="15" hidden="1">
      <c r="A701" s="13"/>
      <c r="B701" s="205"/>
      <c r="C701" s="204"/>
      <c r="D701" s="204"/>
      <c r="E701" s="13"/>
    </row>
    <row r="702" spans="1:6" ht="15" hidden="1">
      <c r="A702" s="13"/>
      <c r="B702" s="205"/>
      <c r="C702" s="204"/>
      <c r="D702" s="204"/>
      <c r="E702" s="13"/>
      <c r="F702" s="11"/>
    </row>
    <row r="703" spans="1:5" ht="15" hidden="1">
      <c r="A703" s="13"/>
      <c r="B703" s="318"/>
      <c r="C703" s="319"/>
      <c r="D703" s="319"/>
      <c r="E703" s="13"/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"/>
  <dimension ref="A1:AE90"/>
  <sheetViews>
    <sheetView zoomScale="75" zoomScaleNormal="75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3" sqref="B13"/>
    </sheetView>
  </sheetViews>
  <sheetFormatPr defaultColWidth="8.796875" defaultRowHeight="15"/>
  <cols>
    <col min="1" max="1" width="4" style="0" customWidth="1"/>
    <col min="2" max="2" width="29.3984375" style="0" customWidth="1"/>
    <col min="11" max="11" width="8.8984375" style="79" customWidth="1"/>
    <col min="18" max="19" width="8.8984375" style="85" customWidth="1"/>
    <col min="20" max="21" width="8.8984375" style="82" customWidth="1"/>
  </cols>
  <sheetData>
    <row r="1" spans="1:31" ht="15.75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57"/>
      <c r="R1" s="83"/>
      <c r="S1" s="83"/>
      <c r="T1" s="80"/>
      <c r="U1" s="80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76"/>
      <c r="L2" s="57"/>
      <c r="M2" s="57"/>
      <c r="N2" s="57"/>
      <c r="O2" s="57"/>
      <c r="P2" s="57"/>
      <c r="Q2" s="57"/>
      <c r="R2" s="83"/>
      <c r="S2" s="83"/>
      <c r="T2" s="80"/>
      <c r="U2" s="80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spans="1:31" s="48" customFormat="1" ht="60.75" thickBot="1">
      <c r="A3" s="67" t="s">
        <v>0</v>
      </c>
      <c r="B3" s="67" t="s">
        <v>1</v>
      </c>
      <c r="C3" s="68" t="s">
        <v>2</v>
      </c>
      <c r="D3" s="69" t="s">
        <v>117</v>
      </c>
      <c r="E3" s="69" t="s">
        <v>121</v>
      </c>
      <c r="F3" s="70" t="s">
        <v>126</v>
      </c>
      <c r="G3" s="71" t="s">
        <v>109</v>
      </c>
      <c r="H3" s="70" t="s">
        <v>127</v>
      </c>
      <c r="I3" s="72" t="s">
        <v>110</v>
      </c>
      <c r="J3" s="70" t="s">
        <v>129</v>
      </c>
      <c r="K3" s="75" t="s">
        <v>130</v>
      </c>
      <c r="L3" s="72" t="s">
        <v>111</v>
      </c>
      <c r="M3" s="70" t="s">
        <v>131</v>
      </c>
      <c r="N3" s="72" t="s">
        <v>112</v>
      </c>
      <c r="O3" s="70" t="s">
        <v>132</v>
      </c>
      <c r="P3" s="72" t="s">
        <v>113</v>
      </c>
      <c r="Q3" s="70" t="s">
        <v>133</v>
      </c>
      <c r="R3" s="75" t="s">
        <v>134</v>
      </c>
      <c r="S3" s="72" t="s">
        <v>114</v>
      </c>
      <c r="T3" s="70" t="s">
        <v>135</v>
      </c>
      <c r="U3" s="72" t="s">
        <v>115</v>
      </c>
      <c r="V3" s="70" t="s">
        <v>136</v>
      </c>
      <c r="W3" s="72" t="s">
        <v>116</v>
      </c>
      <c r="X3" s="70" t="s">
        <v>137</v>
      </c>
      <c r="Y3" s="75" t="s">
        <v>138</v>
      </c>
      <c r="Z3" s="72" t="s">
        <v>123</v>
      </c>
      <c r="AA3" s="70" t="s">
        <v>139</v>
      </c>
      <c r="AB3" s="72" t="s">
        <v>124</v>
      </c>
      <c r="AC3" s="70" t="s">
        <v>140</v>
      </c>
      <c r="AD3" s="72" t="s">
        <v>125</v>
      </c>
      <c r="AE3" s="75" t="s">
        <v>141</v>
      </c>
    </row>
    <row r="4" spans="1:31" ht="15">
      <c r="A4" s="3">
        <v>1</v>
      </c>
      <c r="B4" s="4" t="s">
        <v>3</v>
      </c>
      <c r="C4" s="61" t="s">
        <v>4</v>
      </c>
      <c r="D4" s="59">
        <v>19.535</v>
      </c>
      <c r="E4" s="59">
        <v>18.433333333333334</v>
      </c>
      <c r="F4" s="66">
        <f aca="true" t="shared" si="0" ref="F4:F21">E4/D4</f>
        <v>0.9436054944117396</v>
      </c>
      <c r="G4" s="65">
        <v>17.478333333333335</v>
      </c>
      <c r="H4" s="65">
        <f>G4/E4</f>
        <v>0.9481916817359857</v>
      </c>
      <c r="I4" s="50">
        <v>19.886666666666667</v>
      </c>
      <c r="J4" s="50">
        <f>I4/G4</f>
        <v>1.1377896443215407</v>
      </c>
      <c r="K4" s="77">
        <f>J4*H4*F4</f>
        <v>1.0180018769729544</v>
      </c>
      <c r="L4" s="50">
        <v>19.886666666666667</v>
      </c>
      <c r="M4" s="50">
        <f>L4/I4</f>
        <v>1</v>
      </c>
      <c r="N4" s="50">
        <v>21.12</v>
      </c>
      <c r="O4" s="50">
        <f>N4/L4</f>
        <v>1.062018102581294</v>
      </c>
      <c r="P4" s="49">
        <v>20.17142857142857</v>
      </c>
      <c r="Q4" s="55">
        <f>P4/N4</f>
        <v>0.95508658008658</v>
      </c>
      <c r="R4" s="112">
        <f>Q4*O4*M4</f>
        <v>1.0143192375844068</v>
      </c>
      <c r="S4" s="65"/>
      <c r="T4" s="49">
        <f>S4/P4</f>
        <v>0</v>
      </c>
      <c r="U4" s="49"/>
      <c r="V4" s="55" t="e">
        <f>U4/S4</f>
        <v>#DIV/0!</v>
      </c>
      <c r="W4" s="50"/>
      <c r="X4" s="110" t="e">
        <f>W4/U4</f>
        <v>#DIV/0!</v>
      </c>
      <c r="Y4" s="114" t="e">
        <f>X4*V4*T4</f>
        <v>#DIV/0!</v>
      </c>
      <c r="Z4" s="26"/>
      <c r="AA4" s="55" t="e">
        <f>Z4/W4</f>
        <v>#DIV/0!</v>
      </c>
      <c r="AB4" s="26"/>
      <c r="AC4" s="55" t="e">
        <f>AB4/Z4</f>
        <v>#DIV/0!</v>
      </c>
      <c r="AD4" s="26"/>
      <c r="AE4" s="112" t="e">
        <f aca="true" t="shared" si="1" ref="AE4:AE9">AD4/AB4</f>
        <v>#DIV/0!</v>
      </c>
    </row>
    <row r="5" spans="1:31" ht="15">
      <c r="A5" s="5">
        <v>2</v>
      </c>
      <c r="B5" s="6" t="s">
        <v>5</v>
      </c>
      <c r="C5" s="62" t="s">
        <v>4</v>
      </c>
      <c r="D5" s="59">
        <v>66.374</v>
      </c>
      <c r="E5" s="59">
        <v>66.374</v>
      </c>
      <c r="F5" s="66">
        <f t="shared" si="0"/>
        <v>1</v>
      </c>
      <c r="G5" s="65">
        <v>65.39399999999999</v>
      </c>
      <c r="H5" s="65">
        <f aca="true" t="shared" si="2" ref="H5:H68">G5/E5</f>
        <v>0.9852351824509596</v>
      </c>
      <c r="I5" s="50">
        <v>64.85</v>
      </c>
      <c r="J5" s="50">
        <f aca="true" t="shared" si="3" ref="J5:J68">I5/G5</f>
        <v>0.9916811939933328</v>
      </c>
      <c r="K5" s="77">
        <f aca="true" t="shared" si="4" ref="K5:K68">J5*H5*F5</f>
        <v>0.9770392020972067</v>
      </c>
      <c r="L5" s="50">
        <v>64.85</v>
      </c>
      <c r="M5" s="50">
        <f aca="true" t="shared" si="5" ref="M5:M68">L5/I5</f>
        <v>1</v>
      </c>
      <c r="N5" s="50">
        <v>66.9575</v>
      </c>
      <c r="O5" s="50">
        <f aca="true" t="shared" si="6" ref="O5:O68">N5/L5</f>
        <v>1.0324980724749422</v>
      </c>
      <c r="P5" s="49">
        <v>69.48833333333333</v>
      </c>
      <c r="Q5" s="55">
        <f aca="true" t="shared" si="7" ref="Q5:Q68">P5/N5</f>
        <v>1.037797607935382</v>
      </c>
      <c r="R5" s="112">
        <f aca="true" t="shared" si="8" ref="R5:R68">Q5*O5*M5</f>
        <v>1.0715240298123876</v>
      </c>
      <c r="S5" s="65"/>
      <c r="T5" s="49">
        <f aca="true" t="shared" si="9" ref="T5:T68">S5/P5</f>
        <v>0</v>
      </c>
      <c r="U5" s="49"/>
      <c r="V5" s="55" t="e">
        <f aca="true" t="shared" si="10" ref="V5:V68">U5/S5</f>
        <v>#DIV/0!</v>
      </c>
      <c r="W5" s="50"/>
      <c r="X5" s="110" t="e">
        <f aca="true" t="shared" si="11" ref="X5:X68">W5/U5</f>
        <v>#DIV/0!</v>
      </c>
      <c r="Y5" s="114" t="e">
        <f aca="true" t="shared" si="12" ref="Y5:Y68">X5*V5*T5</f>
        <v>#DIV/0!</v>
      </c>
      <c r="Z5" s="40"/>
      <c r="AA5" s="55" t="e">
        <f aca="true" t="shared" si="13" ref="AA5:AA68">Z5/W5</f>
        <v>#DIV/0!</v>
      </c>
      <c r="AB5" s="40"/>
      <c r="AC5" s="55" t="e">
        <f aca="true" t="shared" si="14" ref="AC5:AC68">AB5/Z5</f>
        <v>#DIV/0!</v>
      </c>
      <c r="AD5" s="40"/>
      <c r="AE5" s="112" t="e">
        <f t="shared" si="1"/>
        <v>#DIV/0!</v>
      </c>
    </row>
    <row r="6" spans="1:31" ht="15">
      <c r="A6" s="5">
        <v>3</v>
      </c>
      <c r="B6" s="6" t="s">
        <v>6</v>
      </c>
      <c r="C6" s="62" t="s">
        <v>4</v>
      </c>
      <c r="D6" s="59">
        <v>16.6</v>
      </c>
      <c r="E6" s="59">
        <v>16.45</v>
      </c>
      <c r="F6" s="66">
        <f t="shared" si="0"/>
        <v>0.9909638554216866</v>
      </c>
      <c r="G6" s="65">
        <v>16.633333333333336</v>
      </c>
      <c r="H6" s="65">
        <f t="shared" si="2"/>
        <v>1.0111448834853092</v>
      </c>
      <c r="I6" s="50">
        <v>15.633333333333333</v>
      </c>
      <c r="J6" s="50">
        <f t="shared" si="3"/>
        <v>0.9398797595190379</v>
      </c>
      <c r="K6" s="77">
        <f t="shared" si="4"/>
        <v>0.9417670682730922</v>
      </c>
      <c r="L6" s="50">
        <v>15.966666666666667</v>
      </c>
      <c r="M6" s="50">
        <f t="shared" si="5"/>
        <v>1.0213219616204692</v>
      </c>
      <c r="N6" s="50">
        <v>16.18</v>
      </c>
      <c r="O6" s="50">
        <f t="shared" si="6"/>
        <v>1.0133611691022963</v>
      </c>
      <c r="P6" s="49">
        <v>17.814285714285713</v>
      </c>
      <c r="Q6" s="55">
        <f t="shared" si="7"/>
        <v>1.1010065336394137</v>
      </c>
      <c r="R6" s="112">
        <f t="shared" si="8"/>
        <v>1.1395065488882121</v>
      </c>
      <c r="S6" s="65"/>
      <c r="T6" s="49">
        <f t="shared" si="9"/>
        <v>0</v>
      </c>
      <c r="U6" s="49"/>
      <c r="V6" s="55" t="e">
        <f t="shared" si="10"/>
        <v>#DIV/0!</v>
      </c>
      <c r="W6" s="50"/>
      <c r="X6" s="110" t="e">
        <f t="shared" si="11"/>
        <v>#DIV/0!</v>
      </c>
      <c r="Y6" s="114" t="e">
        <f t="shared" si="12"/>
        <v>#DIV/0!</v>
      </c>
      <c r="Z6" s="40"/>
      <c r="AA6" s="55" t="e">
        <f t="shared" si="13"/>
        <v>#DIV/0!</v>
      </c>
      <c r="AB6" s="40"/>
      <c r="AC6" s="55" t="e">
        <f t="shared" si="14"/>
        <v>#DIV/0!</v>
      </c>
      <c r="AD6" s="40"/>
      <c r="AE6" s="112" t="e">
        <f t="shared" si="1"/>
        <v>#DIV/0!</v>
      </c>
    </row>
    <row r="7" spans="1:31" ht="15">
      <c r="A7" s="5">
        <v>4</v>
      </c>
      <c r="B7" s="6" t="s">
        <v>81</v>
      </c>
      <c r="C7" s="62" t="s">
        <v>4</v>
      </c>
      <c r="D7" s="59">
        <v>40.595</v>
      </c>
      <c r="E7" s="59">
        <v>34.56666666666667</v>
      </c>
      <c r="F7" s="66">
        <f t="shared" si="0"/>
        <v>0.8515005953114095</v>
      </c>
      <c r="G7" s="65">
        <v>36.845</v>
      </c>
      <c r="H7" s="65">
        <f t="shared" si="2"/>
        <v>1.065911282545805</v>
      </c>
      <c r="I7" s="50">
        <v>34.67</v>
      </c>
      <c r="J7" s="50">
        <f t="shared" si="3"/>
        <v>0.9409689238702674</v>
      </c>
      <c r="K7" s="77">
        <f t="shared" si="4"/>
        <v>0.8540460647863037</v>
      </c>
      <c r="L7" s="50">
        <v>36.63</v>
      </c>
      <c r="M7" s="50">
        <f t="shared" si="5"/>
        <v>1.0565330256706087</v>
      </c>
      <c r="N7" s="50">
        <v>35.28</v>
      </c>
      <c r="O7" s="50">
        <f t="shared" si="6"/>
        <v>0.9631449631449631</v>
      </c>
      <c r="P7" s="49">
        <v>34.471428571428575</v>
      </c>
      <c r="Q7" s="55">
        <f t="shared" si="7"/>
        <v>0.9770813087139618</v>
      </c>
      <c r="R7" s="112">
        <f t="shared" si="8"/>
        <v>0.9942725287403685</v>
      </c>
      <c r="S7" s="65"/>
      <c r="T7" s="49">
        <f t="shared" si="9"/>
        <v>0</v>
      </c>
      <c r="U7" s="49"/>
      <c r="V7" s="55" t="e">
        <f t="shared" si="10"/>
        <v>#DIV/0!</v>
      </c>
      <c r="W7" s="50"/>
      <c r="X7" s="110" t="e">
        <f t="shared" si="11"/>
        <v>#DIV/0!</v>
      </c>
      <c r="Y7" s="114" t="e">
        <f t="shared" si="12"/>
        <v>#DIV/0!</v>
      </c>
      <c r="Z7" s="40"/>
      <c r="AA7" s="55" t="e">
        <f t="shared" si="13"/>
        <v>#DIV/0!</v>
      </c>
      <c r="AB7" s="40"/>
      <c r="AC7" s="55" t="e">
        <f t="shared" si="14"/>
        <v>#DIV/0!</v>
      </c>
      <c r="AD7" s="40"/>
      <c r="AE7" s="112" t="e">
        <f t="shared" si="1"/>
        <v>#DIV/0!</v>
      </c>
    </row>
    <row r="8" spans="1:31" ht="15">
      <c r="A8" s="5">
        <v>5</v>
      </c>
      <c r="B8" s="6" t="s">
        <v>7</v>
      </c>
      <c r="C8" s="62" t="s">
        <v>4</v>
      </c>
      <c r="D8" s="59">
        <v>21.203333333333333</v>
      </c>
      <c r="E8" s="59">
        <v>19.97</v>
      </c>
      <c r="F8" s="66">
        <f t="shared" si="0"/>
        <v>0.941833045118692</v>
      </c>
      <c r="G8" s="65">
        <v>22.011666666666667</v>
      </c>
      <c r="H8" s="65">
        <f t="shared" si="2"/>
        <v>1.1022366883658823</v>
      </c>
      <c r="I8" s="50">
        <v>22.011666666666667</v>
      </c>
      <c r="J8" s="50">
        <f t="shared" si="3"/>
        <v>1</v>
      </c>
      <c r="K8" s="77">
        <f t="shared" si="4"/>
        <v>1.0381229366451816</v>
      </c>
      <c r="L8" s="50">
        <v>20.961666666666666</v>
      </c>
      <c r="M8" s="50">
        <f t="shared" si="5"/>
        <v>0.9522980237752706</v>
      </c>
      <c r="N8" s="50">
        <v>21.72</v>
      </c>
      <c r="O8" s="50">
        <f t="shared" si="6"/>
        <v>1.036177148763616</v>
      </c>
      <c r="P8" s="49">
        <v>22.633333333333336</v>
      </c>
      <c r="Q8" s="55">
        <f t="shared" si="7"/>
        <v>1.0420503376304484</v>
      </c>
      <c r="R8" s="112">
        <f t="shared" si="8"/>
        <v>1.028242598621943</v>
      </c>
      <c r="S8" s="65"/>
      <c r="T8" s="49">
        <f t="shared" si="9"/>
        <v>0</v>
      </c>
      <c r="U8" s="49"/>
      <c r="V8" s="55" t="e">
        <f t="shared" si="10"/>
        <v>#DIV/0!</v>
      </c>
      <c r="W8" s="50"/>
      <c r="X8" s="110" t="e">
        <f t="shared" si="11"/>
        <v>#DIV/0!</v>
      </c>
      <c r="Y8" s="114" t="e">
        <f t="shared" si="12"/>
        <v>#DIV/0!</v>
      </c>
      <c r="Z8" s="40"/>
      <c r="AA8" s="55" t="e">
        <f t="shared" si="13"/>
        <v>#DIV/0!</v>
      </c>
      <c r="AB8" s="40"/>
      <c r="AC8" s="55" t="e">
        <f t="shared" si="14"/>
        <v>#DIV/0!</v>
      </c>
      <c r="AD8" s="40"/>
      <c r="AE8" s="112" t="e">
        <f t="shared" si="1"/>
        <v>#DIV/0!</v>
      </c>
    </row>
    <row r="9" spans="1:31" ht="15">
      <c r="A9" s="5">
        <v>6</v>
      </c>
      <c r="B9" s="6" t="s">
        <v>8</v>
      </c>
      <c r="C9" s="62" t="s">
        <v>4</v>
      </c>
      <c r="D9" s="59">
        <v>48.124</v>
      </c>
      <c r="E9" s="59">
        <v>45.72</v>
      </c>
      <c r="F9" s="66">
        <f t="shared" si="0"/>
        <v>0.9500457152356412</v>
      </c>
      <c r="G9" s="65">
        <v>49.545</v>
      </c>
      <c r="H9" s="65">
        <f t="shared" si="2"/>
        <v>1.0836614173228347</v>
      </c>
      <c r="I9" s="50">
        <v>47.86666666666667</v>
      </c>
      <c r="J9" s="50">
        <f t="shared" si="3"/>
        <v>0.9661250714838362</v>
      </c>
      <c r="K9" s="77">
        <f t="shared" si="4"/>
        <v>0.9946527027401435</v>
      </c>
      <c r="L9" s="50">
        <v>43.63</v>
      </c>
      <c r="M9" s="50">
        <f t="shared" si="5"/>
        <v>0.9114902506963789</v>
      </c>
      <c r="N9" s="50">
        <v>41.52</v>
      </c>
      <c r="O9" s="50">
        <f t="shared" si="6"/>
        <v>0.9516387806555123</v>
      </c>
      <c r="P9" s="49">
        <v>39.31666666666666</v>
      </c>
      <c r="Q9" s="55">
        <f t="shared" si="7"/>
        <v>0.9469332048811816</v>
      </c>
      <c r="R9" s="112">
        <f t="shared" si="8"/>
        <v>0.8213788300835655</v>
      </c>
      <c r="S9" s="65"/>
      <c r="T9" s="49">
        <f t="shared" si="9"/>
        <v>0</v>
      </c>
      <c r="U9" s="49"/>
      <c r="V9" s="55" t="e">
        <f t="shared" si="10"/>
        <v>#DIV/0!</v>
      </c>
      <c r="W9" s="50"/>
      <c r="X9" s="110" t="e">
        <f t="shared" si="11"/>
        <v>#DIV/0!</v>
      </c>
      <c r="Y9" s="114" t="e">
        <f t="shared" si="12"/>
        <v>#DIV/0!</v>
      </c>
      <c r="Z9" s="40"/>
      <c r="AA9" s="55" t="e">
        <f t="shared" si="13"/>
        <v>#DIV/0!</v>
      </c>
      <c r="AB9" s="40"/>
      <c r="AC9" s="55" t="e">
        <f t="shared" si="14"/>
        <v>#DIV/0!</v>
      </c>
      <c r="AD9" s="40"/>
      <c r="AE9" s="112" t="e">
        <f t="shared" si="1"/>
        <v>#DIV/0!</v>
      </c>
    </row>
    <row r="10" spans="1:31" ht="15">
      <c r="A10" s="5">
        <v>7</v>
      </c>
      <c r="B10" s="6" t="s">
        <v>9</v>
      </c>
      <c r="C10" s="62" t="s">
        <v>4</v>
      </c>
      <c r="D10" s="59">
        <v>16.57</v>
      </c>
      <c r="E10" s="59">
        <v>19.86</v>
      </c>
      <c r="F10" s="66">
        <f t="shared" si="0"/>
        <v>1.1985515992757996</v>
      </c>
      <c r="G10" s="65">
        <v>19.86</v>
      </c>
      <c r="H10" s="65">
        <f t="shared" si="2"/>
        <v>1</v>
      </c>
      <c r="I10" s="50">
        <v>19.28</v>
      </c>
      <c r="J10" s="50">
        <f t="shared" si="3"/>
        <v>0.9707955689828802</v>
      </c>
      <c r="K10" s="77">
        <f t="shared" si="4"/>
        <v>1.163548581774291</v>
      </c>
      <c r="L10" s="50">
        <v>19.28</v>
      </c>
      <c r="M10" s="50">
        <f t="shared" si="5"/>
        <v>1</v>
      </c>
      <c r="N10" s="50" t="s">
        <v>108</v>
      </c>
      <c r="O10" s="50" t="e">
        <f t="shared" si="6"/>
        <v>#VALUE!</v>
      </c>
      <c r="P10" s="49">
        <v>19.5</v>
      </c>
      <c r="Q10" s="55" t="e">
        <f t="shared" si="7"/>
        <v>#VALUE!</v>
      </c>
      <c r="R10" s="112" t="e">
        <f t="shared" si="8"/>
        <v>#VALUE!</v>
      </c>
      <c r="S10" s="65"/>
      <c r="T10" s="49">
        <f t="shared" si="9"/>
        <v>0</v>
      </c>
      <c r="U10" s="49"/>
      <c r="V10" s="55" t="e">
        <f t="shared" si="10"/>
        <v>#DIV/0!</v>
      </c>
      <c r="W10" s="50"/>
      <c r="X10" s="110" t="e">
        <f t="shared" si="11"/>
        <v>#DIV/0!</v>
      </c>
      <c r="Y10" s="114" t="e">
        <f t="shared" si="12"/>
        <v>#DIV/0!</v>
      </c>
      <c r="Z10" s="40"/>
      <c r="AA10" s="55" t="e">
        <f t="shared" si="13"/>
        <v>#DIV/0!</v>
      </c>
      <c r="AB10" s="40"/>
      <c r="AC10" s="115" t="s">
        <v>108</v>
      </c>
      <c r="AD10" s="40"/>
      <c r="AE10" s="116" t="s">
        <v>108</v>
      </c>
    </row>
    <row r="11" spans="1:31" ht="15">
      <c r="A11" s="5">
        <v>8</v>
      </c>
      <c r="B11" s="6" t="s">
        <v>10</v>
      </c>
      <c r="C11" s="62" t="s">
        <v>4</v>
      </c>
      <c r="D11" s="59">
        <v>19.628333333333334</v>
      </c>
      <c r="E11" s="59">
        <v>20.108333333333334</v>
      </c>
      <c r="F11" s="66">
        <f t="shared" si="0"/>
        <v>1.0244544451048654</v>
      </c>
      <c r="G11" s="65">
        <v>20.108333333333334</v>
      </c>
      <c r="H11" s="65">
        <f t="shared" si="2"/>
        <v>1</v>
      </c>
      <c r="I11" s="50">
        <v>18.65833333333333</v>
      </c>
      <c r="J11" s="50">
        <f t="shared" si="3"/>
        <v>0.9278905926232903</v>
      </c>
      <c r="K11" s="77">
        <f t="shared" si="4"/>
        <v>0.9505816421839176</v>
      </c>
      <c r="L11" s="50">
        <v>19.221666666666668</v>
      </c>
      <c r="M11" s="50">
        <f t="shared" si="5"/>
        <v>1.0301920500223316</v>
      </c>
      <c r="N11" s="50">
        <v>18.44</v>
      </c>
      <c r="O11" s="50">
        <f t="shared" si="6"/>
        <v>0.9593340848001387</v>
      </c>
      <c r="P11" s="49">
        <v>19.342857142857145</v>
      </c>
      <c r="Q11" s="55">
        <f t="shared" si="7"/>
        <v>1.048961884102882</v>
      </c>
      <c r="R11" s="112">
        <f t="shared" si="8"/>
        <v>1.036687296624769</v>
      </c>
      <c r="S11" s="65"/>
      <c r="T11" s="49">
        <f t="shared" si="9"/>
        <v>0</v>
      </c>
      <c r="U11" s="49"/>
      <c r="V11" s="55" t="e">
        <f t="shared" si="10"/>
        <v>#DIV/0!</v>
      </c>
      <c r="W11" s="50"/>
      <c r="X11" s="110" t="e">
        <f t="shared" si="11"/>
        <v>#DIV/0!</v>
      </c>
      <c r="Y11" s="114" t="e">
        <f t="shared" si="12"/>
        <v>#DIV/0!</v>
      </c>
      <c r="Z11" s="40"/>
      <c r="AA11" s="55" t="e">
        <f t="shared" si="13"/>
        <v>#DIV/0!</v>
      </c>
      <c r="AB11" s="40"/>
      <c r="AC11" s="55" t="e">
        <f t="shared" si="14"/>
        <v>#DIV/0!</v>
      </c>
      <c r="AD11" s="40"/>
      <c r="AE11" s="112" t="e">
        <f aca="true" t="shared" si="15" ref="AE11:AE68">AD11/AB11</f>
        <v>#DIV/0!</v>
      </c>
    </row>
    <row r="12" spans="1:31" ht="15">
      <c r="A12" s="5">
        <v>9</v>
      </c>
      <c r="B12" s="6" t="s">
        <v>11</v>
      </c>
      <c r="C12" s="62" t="s">
        <v>4</v>
      </c>
      <c r="D12" s="59">
        <v>43.72</v>
      </c>
      <c r="E12" s="59">
        <v>44.122</v>
      </c>
      <c r="F12" s="66">
        <f t="shared" si="0"/>
        <v>1.0091948764867338</v>
      </c>
      <c r="G12" s="65">
        <v>38.88333333333333</v>
      </c>
      <c r="H12" s="65">
        <f t="shared" si="2"/>
        <v>0.8812686037199885</v>
      </c>
      <c r="I12" s="50">
        <v>40.784000000000006</v>
      </c>
      <c r="J12" s="50">
        <f t="shared" si="3"/>
        <v>1.0488812687526792</v>
      </c>
      <c r="K12" s="77">
        <f t="shared" si="4"/>
        <v>0.9328453796889298</v>
      </c>
      <c r="L12" s="50">
        <v>36.12166666666666</v>
      </c>
      <c r="M12" s="50">
        <f t="shared" si="5"/>
        <v>0.8856822937099513</v>
      </c>
      <c r="N12" s="50">
        <v>28.025</v>
      </c>
      <c r="O12" s="50">
        <f t="shared" si="6"/>
        <v>0.7758501361140591</v>
      </c>
      <c r="P12" s="49">
        <v>26.47857142857143</v>
      </c>
      <c r="Q12" s="55">
        <f t="shared" si="7"/>
        <v>0.9448196763094178</v>
      </c>
      <c r="R12" s="112">
        <f t="shared" si="8"/>
        <v>0.649239197444376</v>
      </c>
      <c r="S12" s="65"/>
      <c r="T12" s="49">
        <f t="shared" si="9"/>
        <v>0</v>
      </c>
      <c r="U12" s="49"/>
      <c r="V12" s="55" t="e">
        <f t="shared" si="10"/>
        <v>#DIV/0!</v>
      </c>
      <c r="W12" s="50"/>
      <c r="X12" s="110" t="e">
        <f t="shared" si="11"/>
        <v>#DIV/0!</v>
      </c>
      <c r="Y12" s="114" t="e">
        <f t="shared" si="12"/>
        <v>#DIV/0!</v>
      </c>
      <c r="Z12" s="40"/>
      <c r="AA12" s="55" t="e">
        <f t="shared" si="13"/>
        <v>#DIV/0!</v>
      </c>
      <c r="AB12" s="40"/>
      <c r="AC12" s="55" t="e">
        <f t="shared" si="14"/>
        <v>#DIV/0!</v>
      </c>
      <c r="AD12" s="40"/>
      <c r="AE12" s="112" t="e">
        <f t="shared" si="15"/>
        <v>#DIV/0!</v>
      </c>
    </row>
    <row r="13" spans="1:31" ht="15">
      <c r="A13" s="5">
        <v>10</v>
      </c>
      <c r="B13" s="6" t="s">
        <v>12</v>
      </c>
      <c r="C13" s="62" t="s">
        <v>4</v>
      </c>
      <c r="D13" s="59">
        <v>24.781666666666666</v>
      </c>
      <c r="E13" s="59">
        <v>24.781666666666666</v>
      </c>
      <c r="F13" s="66">
        <f t="shared" si="0"/>
        <v>1</v>
      </c>
      <c r="G13" s="65">
        <v>24.348333333333333</v>
      </c>
      <c r="H13" s="65">
        <f t="shared" si="2"/>
        <v>0.9825139552088237</v>
      </c>
      <c r="I13" s="52">
        <v>23.534</v>
      </c>
      <c r="J13" s="50">
        <f t="shared" si="3"/>
        <v>0.966554863440345</v>
      </c>
      <c r="K13" s="77">
        <f t="shared" si="4"/>
        <v>0.9496536418050978</v>
      </c>
      <c r="L13" s="52">
        <v>23.113333333333333</v>
      </c>
      <c r="M13" s="50">
        <f t="shared" si="5"/>
        <v>0.9821251522619756</v>
      </c>
      <c r="N13" s="52">
        <v>25.18</v>
      </c>
      <c r="O13" s="50">
        <f t="shared" si="6"/>
        <v>1.0894144793769829</v>
      </c>
      <c r="P13" s="51">
        <v>23.483333333333334</v>
      </c>
      <c r="Q13" s="55">
        <f t="shared" si="7"/>
        <v>0.9326184802753509</v>
      </c>
      <c r="R13" s="112">
        <f t="shared" si="8"/>
        <v>0.9978470864848022</v>
      </c>
      <c r="S13" s="65"/>
      <c r="T13" s="49">
        <f t="shared" si="9"/>
        <v>0</v>
      </c>
      <c r="U13" s="51"/>
      <c r="V13" s="55" t="e">
        <f t="shared" si="10"/>
        <v>#DIV/0!</v>
      </c>
      <c r="W13" s="50"/>
      <c r="X13" s="110" t="e">
        <f t="shared" si="11"/>
        <v>#DIV/0!</v>
      </c>
      <c r="Y13" s="114" t="e">
        <f t="shared" si="12"/>
        <v>#DIV/0!</v>
      </c>
      <c r="Z13" s="40"/>
      <c r="AA13" s="55" t="e">
        <f t="shared" si="13"/>
        <v>#DIV/0!</v>
      </c>
      <c r="AB13" s="40"/>
      <c r="AC13" s="55" t="e">
        <f t="shared" si="14"/>
        <v>#DIV/0!</v>
      </c>
      <c r="AD13" s="40"/>
      <c r="AE13" s="112" t="e">
        <f t="shared" si="15"/>
        <v>#DIV/0!</v>
      </c>
    </row>
    <row r="14" spans="1:31" ht="15">
      <c r="A14" s="5">
        <v>11</v>
      </c>
      <c r="B14" s="6" t="s">
        <v>13</v>
      </c>
      <c r="C14" s="62" t="s">
        <v>4</v>
      </c>
      <c r="D14" s="59">
        <v>35.35</v>
      </c>
      <c r="E14" s="59">
        <v>35.35</v>
      </c>
      <c r="F14" s="66">
        <f t="shared" si="0"/>
        <v>1</v>
      </c>
      <c r="G14" s="65">
        <v>34.416666666666664</v>
      </c>
      <c r="H14" s="65">
        <f t="shared" si="2"/>
        <v>0.9735973597359735</v>
      </c>
      <c r="I14" s="52">
        <v>28.733333333333334</v>
      </c>
      <c r="J14" s="50">
        <f t="shared" si="3"/>
        <v>0.8348668280871672</v>
      </c>
      <c r="K14" s="77">
        <f t="shared" si="4"/>
        <v>0.8128241395568129</v>
      </c>
      <c r="L14" s="52">
        <v>29.46666666666667</v>
      </c>
      <c r="M14" s="50">
        <f t="shared" si="5"/>
        <v>1.025522041763341</v>
      </c>
      <c r="N14" s="52">
        <v>25.5</v>
      </c>
      <c r="O14" s="50">
        <f t="shared" si="6"/>
        <v>0.8653846153846153</v>
      </c>
      <c r="P14" s="51">
        <v>29.666666666666668</v>
      </c>
      <c r="Q14" s="55">
        <f t="shared" si="7"/>
        <v>1.1633986928104576</v>
      </c>
      <c r="R14" s="112">
        <f t="shared" si="8"/>
        <v>1.0324825986078885</v>
      </c>
      <c r="S14" s="65"/>
      <c r="T14" s="49">
        <f t="shared" si="9"/>
        <v>0</v>
      </c>
      <c r="U14" s="51"/>
      <c r="V14" s="55" t="e">
        <f t="shared" si="10"/>
        <v>#DIV/0!</v>
      </c>
      <c r="W14" s="50"/>
      <c r="X14" s="110" t="e">
        <f t="shared" si="11"/>
        <v>#DIV/0!</v>
      </c>
      <c r="Y14" s="114" t="e">
        <f t="shared" si="12"/>
        <v>#DIV/0!</v>
      </c>
      <c r="Z14" s="40"/>
      <c r="AA14" s="55" t="e">
        <f t="shared" si="13"/>
        <v>#DIV/0!</v>
      </c>
      <c r="AB14" s="40"/>
      <c r="AC14" s="55" t="e">
        <f t="shared" si="14"/>
        <v>#DIV/0!</v>
      </c>
      <c r="AD14" s="40"/>
      <c r="AE14" s="112" t="e">
        <f t="shared" si="15"/>
        <v>#DIV/0!</v>
      </c>
    </row>
    <row r="15" spans="1:31" ht="15">
      <c r="A15" s="5">
        <v>12</v>
      </c>
      <c r="B15" s="6" t="s">
        <v>14</v>
      </c>
      <c r="C15" s="62" t="s">
        <v>4</v>
      </c>
      <c r="D15" s="59">
        <v>25.166666666666668</v>
      </c>
      <c r="E15" s="59">
        <v>25.166666666666668</v>
      </c>
      <c r="F15" s="66">
        <f t="shared" si="0"/>
        <v>1</v>
      </c>
      <c r="G15" s="65">
        <v>25.125</v>
      </c>
      <c r="H15" s="65">
        <f t="shared" si="2"/>
        <v>0.9983443708609271</v>
      </c>
      <c r="I15" s="50">
        <v>25</v>
      </c>
      <c r="J15" s="50">
        <f t="shared" si="3"/>
        <v>0.9950248756218906</v>
      </c>
      <c r="K15" s="77">
        <f t="shared" si="4"/>
        <v>0.9933774834437086</v>
      </c>
      <c r="L15" s="50">
        <v>25</v>
      </c>
      <c r="M15" s="50">
        <f t="shared" si="5"/>
        <v>1</v>
      </c>
      <c r="N15" s="50">
        <v>25</v>
      </c>
      <c r="O15" s="50">
        <f t="shared" si="6"/>
        <v>1</v>
      </c>
      <c r="P15" s="49">
        <v>25</v>
      </c>
      <c r="Q15" s="55">
        <f t="shared" si="7"/>
        <v>1</v>
      </c>
      <c r="R15" s="112">
        <f t="shared" si="8"/>
        <v>1</v>
      </c>
      <c r="S15" s="65"/>
      <c r="T15" s="49">
        <f t="shared" si="9"/>
        <v>0</v>
      </c>
      <c r="U15" s="49"/>
      <c r="V15" s="55" t="e">
        <f t="shared" si="10"/>
        <v>#DIV/0!</v>
      </c>
      <c r="W15" s="50"/>
      <c r="X15" s="110" t="e">
        <f t="shared" si="11"/>
        <v>#DIV/0!</v>
      </c>
      <c r="Y15" s="114" t="e">
        <f t="shared" si="12"/>
        <v>#DIV/0!</v>
      </c>
      <c r="Z15" s="40"/>
      <c r="AA15" s="55" t="e">
        <f t="shared" si="13"/>
        <v>#DIV/0!</v>
      </c>
      <c r="AB15" s="40"/>
      <c r="AC15" s="55" t="e">
        <f t="shared" si="14"/>
        <v>#DIV/0!</v>
      </c>
      <c r="AD15" s="40"/>
      <c r="AE15" s="112" t="e">
        <f t="shared" si="15"/>
        <v>#DIV/0!</v>
      </c>
    </row>
    <row r="16" spans="1:31" ht="15">
      <c r="A16" s="5">
        <v>13</v>
      </c>
      <c r="B16" s="6" t="s">
        <v>83</v>
      </c>
      <c r="C16" s="62" t="s">
        <v>4</v>
      </c>
      <c r="D16" s="59">
        <v>44.11</v>
      </c>
      <c r="E16" s="59">
        <v>44.11</v>
      </c>
      <c r="F16" s="66">
        <f t="shared" si="0"/>
        <v>1</v>
      </c>
      <c r="G16" s="65">
        <v>44.26</v>
      </c>
      <c r="H16" s="65">
        <f t="shared" si="2"/>
        <v>1.003400589435502</v>
      </c>
      <c r="I16" s="52">
        <v>44.46</v>
      </c>
      <c r="J16" s="50">
        <f t="shared" si="3"/>
        <v>1.0045187528242205</v>
      </c>
      <c r="K16" s="77">
        <f t="shared" si="4"/>
        <v>1.0079347086828383</v>
      </c>
      <c r="L16" s="52">
        <v>43.86</v>
      </c>
      <c r="M16" s="50">
        <f t="shared" si="5"/>
        <v>0.9865047233468286</v>
      </c>
      <c r="N16" s="52">
        <v>40.575</v>
      </c>
      <c r="O16" s="50">
        <f t="shared" si="6"/>
        <v>0.9251025991792067</v>
      </c>
      <c r="P16" s="51">
        <v>37.26</v>
      </c>
      <c r="Q16" s="55">
        <f t="shared" si="7"/>
        <v>0.9182994454713492</v>
      </c>
      <c r="R16" s="112">
        <f t="shared" si="8"/>
        <v>0.8380566801619432</v>
      </c>
      <c r="S16" s="65"/>
      <c r="T16" s="49">
        <f t="shared" si="9"/>
        <v>0</v>
      </c>
      <c r="U16" s="51"/>
      <c r="V16" s="55" t="e">
        <f t="shared" si="10"/>
        <v>#DIV/0!</v>
      </c>
      <c r="W16" s="50"/>
      <c r="X16" s="110" t="e">
        <f t="shared" si="11"/>
        <v>#DIV/0!</v>
      </c>
      <c r="Y16" s="114" t="e">
        <f t="shared" si="12"/>
        <v>#DIV/0!</v>
      </c>
      <c r="Z16" s="40"/>
      <c r="AA16" s="55" t="e">
        <f t="shared" si="13"/>
        <v>#DIV/0!</v>
      </c>
      <c r="AB16" s="40"/>
      <c r="AC16" s="55" t="e">
        <f t="shared" si="14"/>
        <v>#DIV/0!</v>
      </c>
      <c r="AD16" s="40"/>
      <c r="AE16" s="112" t="e">
        <f t="shared" si="15"/>
        <v>#DIV/0!</v>
      </c>
    </row>
    <row r="17" spans="1:31" ht="15">
      <c r="A17" s="5">
        <v>14</v>
      </c>
      <c r="B17" s="6" t="s">
        <v>82</v>
      </c>
      <c r="C17" s="62" t="s">
        <v>4</v>
      </c>
      <c r="D17" s="59">
        <v>83.45</v>
      </c>
      <c r="E17" s="59">
        <v>83.45</v>
      </c>
      <c r="F17" s="66">
        <f t="shared" si="0"/>
        <v>1</v>
      </c>
      <c r="G17" s="65">
        <v>84.0175</v>
      </c>
      <c r="H17" s="65">
        <f t="shared" si="2"/>
        <v>1.0068004793289393</v>
      </c>
      <c r="I17" s="52">
        <v>83.825</v>
      </c>
      <c r="J17" s="50">
        <f t="shared" si="3"/>
        <v>0.997708810664445</v>
      </c>
      <c r="K17" s="77">
        <f t="shared" si="4"/>
        <v>1.004493708807669</v>
      </c>
      <c r="L17" s="52">
        <v>86.25</v>
      </c>
      <c r="M17" s="50">
        <f t="shared" si="5"/>
        <v>1.0289293170295257</v>
      </c>
      <c r="N17" s="52">
        <v>76</v>
      </c>
      <c r="O17" s="50">
        <f t="shared" si="6"/>
        <v>0.881159420289855</v>
      </c>
      <c r="P17" s="51">
        <v>76</v>
      </c>
      <c r="Q17" s="55">
        <f t="shared" si="7"/>
        <v>1</v>
      </c>
      <c r="R17" s="112">
        <f t="shared" si="8"/>
        <v>0.9066507605129733</v>
      </c>
      <c r="S17" s="65"/>
      <c r="T17" s="49">
        <f t="shared" si="9"/>
        <v>0</v>
      </c>
      <c r="U17" s="51"/>
      <c r="V17" s="55" t="e">
        <f t="shared" si="10"/>
        <v>#DIV/0!</v>
      </c>
      <c r="W17" s="50"/>
      <c r="X17" s="110" t="e">
        <f t="shared" si="11"/>
        <v>#DIV/0!</v>
      </c>
      <c r="Y17" s="114" t="e">
        <f t="shared" si="12"/>
        <v>#DIV/0!</v>
      </c>
      <c r="Z17" s="40"/>
      <c r="AA17" s="55" t="e">
        <f t="shared" si="13"/>
        <v>#DIV/0!</v>
      </c>
      <c r="AB17" s="40"/>
      <c r="AC17" s="55" t="e">
        <f t="shared" si="14"/>
        <v>#DIV/0!</v>
      </c>
      <c r="AD17" s="40"/>
      <c r="AE17" s="112" t="e">
        <f t="shared" si="15"/>
        <v>#DIV/0!</v>
      </c>
    </row>
    <row r="18" spans="1:31" ht="15">
      <c r="A18" s="5">
        <v>15</v>
      </c>
      <c r="B18" s="6" t="s">
        <v>84</v>
      </c>
      <c r="C18" s="62" t="s">
        <v>4</v>
      </c>
      <c r="D18" s="59">
        <v>26.232</v>
      </c>
      <c r="E18" s="59">
        <v>25.122</v>
      </c>
      <c r="F18" s="66">
        <f t="shared" si="0"/>
        <v>0.9576852698993595</v>
      </c>
      <c r="G18" s="65">
        <v>25.631999999999998</v>
      </c>
      <c r="H18" s="65">
        <f t="shared" si="2"/>
        <v>1.020300931454502</v>
      </c>
      <c r="I18" s="52">
        <v>25.1</v>
      </c>
      <c r="J18" s="50">
        <f t="shared" si="3"/>
        <v>0.9792446941323347</v>
      </c>
      <c r="K18" s="77">
        <f t="shared" si="4"/>
        <v>0.9568465995730406</v>
      </c>
      <c r="L18" s="52">
        <v>24.678</v>
      </c>
      <c r="M18" s="50">
        <f t="shared" si="5"/>
        <v>0.9831872509960159</v>
      </c>
      <c r="N18" s="52">
        <v>24.875</v>
      </c>
      <c r="O18" s="50">
        <f t="shared" si="6"/>
        <v>1.0079828187049193</v>
      </c>
      <c r="P18" s="51">
        <v>26.571428571428573</v>
      </c>
      <c r="Q18" s="55">
        <f t="shared" si="7"/>
        <v>1.0681981335247668</v>
      </c>
      <c r="R18" s="112">
        <f t="shared" si="8"/>
        <v>1.05862265224815</v>
      </c>
      <c r="S18" s="65"/>
      <c r="T18" s="49">
        <f t="shared" si="9"/>
        <v>0</v>
      </c>
      <c r="U18" s="51"/>
      <c r="V18" s="55" t="e">
        <f t="shared" si="10"/>
        <v>#DIV/0!</v>
      </c>
      <c r="W18" s="50"/>
      <c r="X18" s="110" t="e">
        <f t="shared" si="11"/>
        <v>#DIV/0!</v>
      </c>
      <c r="Y18" s="114" t="e">
        <f t="shared" si="12"/>
        <v>#DIV/0!</v>
      </c>
      <c r="Z18" s="40"/>
      <c r="AA18" s="55" t="e">
        <f t="shared" si="13"/>
        <v>#DIV/0!</v>
      </c>
      <c r="AB18" s="40"/>
      <c r="AC18" s="55" t="e">
        <f t="shared" si="14"/>
        <v>#DIV/0!</v>
      </c>
      <c r="AD18" s="40"/>
      <c r="AE18" s="112" t="e">
        <f t="shared" si="15"/>
        <v>#DIV/0!</v>
      </c>
    </row>
    <row r="19" spans="1:31" ht="15">
      <c r="A19" s="5">
        <v>16</v>
      </c>
      <c r="B19" s="6" t="s">
        <v>55</v>
      </c>
      <c r="C19" s="62" t="s">
        <v>4</v>
      </c>
      <c r="D19" s="59">
        <v>27.625</v>
      </c>
      <c r="E19" s="59">
        <v>25.875</v>
      </c>
      <c r="F19" s="66">
        <f t="shared" si="0"/>
        <v>0.9366515837104072</v>
      </c>
      <c r="G19" s="65">
        <v>26.875</v>
      </c>
      <c r="H19" s="65">
        <f t="shared" si="2"/>
        <v>1.038647342995169</v>
      </c>
      <c r="I19" s="52">
        <v>26.875</v>
      </c>
      <c r="J19" s="50">
        <f t="shared" si="3"/>
        <v>1</v>
      </c>
      <c r="K19" s="77">
        <f t="shared" si="4"/>
        <v>0.9728506787330317</v>
      </c>
      <c r="L19" s="52">
        <v>25.625</v>
      </c>
      <c r="M19" s="50">
        <f t="shared" si="5"/>
        <v>0.9534883720930233</v>
      </c>
      <c r="N19" s="52">
        <v>24.875</v>
      </c>
      <c r="O19" s="50">
        <f t="shared" si="6"/>
        <v>0.9707317073170731</v>
      </c>
      <c r="P19" s="51">
        <v>26.833333333333332</v>
      </c>
      <c r="Q19" s="55">
        <f t="shared" si="7"/>
        <v>1.0787269681742042</v>
      </c>
      <c r="R19" s="112">
        <f t="shared" si="8"/>
        <v>0.9984496124031006</v>
      </c>
      <c r="S19" s="65"/>
      <c r="T19" s="49">
        <f t="shared" si="9"/>
        <v>0</v>
      </c>
      <c r="U19" s="51"/>
      <c r="V19" s="55" t="e">
        <f t="shared" si="10"/>
        <v>#DIV/0!</v>
      </c>
      <c r="W19" s="50"/>
      <c r="X19" s="110" t="e">
        <f t="shared" si="11"/>
        <v>#DIV/0!</v>
      </c>
      <c r="Y19" s="114" t="e">
        <f t="shared" si="12"/>
        <v>#DIV/0!</v>
      </c>
      <c r="Z19" s="40"/>
      <c r="AA19" s="55" t="e">
        <f t="shared" si="13"/>
        <v>#DIV/0!</v>
      </c>
      <c r="AB19" s="40"/>
      <c r="AC19" s="55" t="e">
        <f t="shared" si="14"/>
        <v>#DIV/0!</v>
      </c>
      <c r="AD19" s="40"/>
      <c r="AE19" s="112" t="e">
        <f t="shared" si="15"/>
        <v>#DIV/0!</v>
      </c>
    </row>
    <row r="20" spans="1:31" ht="15">
      <c r="A20" s="5">
        <v>17</v>
      </c>
      <c r="B20" s="6" t="s">
        <v>15</v>
      </c>
      <c r="C20" s="62" t="s">
        <v>4</v>
      </c>
      <c r="D20" s="59">
        <v>10.175</v>
      </c>
      <c r="E20" s="59">
        <v>9.7</v>
      </c>
      <c r="F20" s="66">
        <f t="shared" si="0"/>
        <v>0.9533169533169532</v>
      </c>
      <c r="G20" s="65">
        <v>10.275</v>
      </c>
      <c r="H20" s="65">
        <f t="shared" si="2"/>
        <v>1.059278350515464</v>
      </c>
      <c r="I20" s="50">
        <v>10</v>
      </c>
      <c r="J20" s="50">
        <f t="shared" si="3"/>
        <v>0.97323600973236</v>
      </c>
      <c r="K20" s="77">
        <f t="shared" si="4"/>
        <v>0.9828009828009826</v>
      </c>
      <c r="L20" s="50">
        <v>11.9</v>
      </c>
      <c r="M20" s="50">
        <f t="shared" si="5"/>
        <v>1.19</v>
      </c>
      <c r="N20" s="50">
        <v>11.733333333333334</v>
      </c>
      <c r="O20" s="50">
        <f t="shared" si="6"/>
        <v>0.9859943977591037</v>
      </c>
      <c r="P20" s="49">
        <v>13.575</v>
      </c>
      <c r="Q20" s="55">
        <f t="shared" si="7"/>
        <v>1.156960227272727</v>
      </c>
      <c r="R20" s="112">
        <f t="shared" si="8"/>
        <v>1.3575</v>
      </c>
      <c r="S20" s="65"/>
      <c r="T20" s="49">
        <f t="shared" si="9"/>
        <v>0</v>
      </c>
      <c r="U20" s="49"/>
      <c r="V20" s="55" t="e">
        <f t="shared" si="10"/>
        <v>#DIV/0!</v>
      </c>
      <c r="W20" s="50"/>
      <c r="X20" s="110" t="e">
        <f t="shared" si="11"/>
        <v>#DIV/0!</v>
      </c>
      <c r="Y20" s="114" t="e">
        <f t="shared" si="12"/>
        <v>#DIV/0!</v>
      </c>
      <c r="Z20" s="40"/>
      <c r="AA20" s="55" t="e">
        <f t="shared" si="13"/>
        <v>#DIV/0!</v>
      </c>
      <c r="AB20" s="40"/>
      <c r="AC20" s="55" t="e">
        <f t="shared" si="14"/>
        <v>#DIV/0!</v>
      </c>
      <c r="AD20" s="40"/>
      <c r="AE20" s="112" t="e">
        <f t="shared" si="15"/>
        <v>#DIV/0!</v>
      </c>
    </row>
    <row r="21" spans="1:31" ht="15">
      <c r="A21" s="5">
        <v>18</v>
      </c>
      <c r="B21" s="6" t="s">
        <v>16</v>
      </c>
      <c r="C21" s="62" t="s">
        <v>4</v>
      </c>
      <c r="D21" s="59">
        <v>8.95</v>
      </c>
      <c r="E21" s="59">
        <v>8.46</v>
      </c>
      <c r="F21" s="66">
        <f t="shared" si="0"/>
        <v>0.9452513966480449</v>
      </c>
      <c r="G21" s="65">
        <v>9.06</v>
      </c>
      <c r="H21" s="65">
        <f t="shared" si="2"/>
        <v>1.0709219858156027</v>
      </c>
      <c r="I21" s="50">
        <v>9.075</v>
      </c>
      <c r="J21" s="50">
        <f t="shared" si="3"/>
        <v>1.0016556291390728</v>
      </c>
      <c r="K21" s="77">
        <f t="shared" si="4"/>
        <v>1.0139664804469275</v>
      </c>
      <c r="L21" s="50">
        <v>10.575</v>
      </c>
      <c r="M21" s="50">
        <f t="shared" si="5"/>
        <v>1.1652892561983472</v>
      </c>
      <c r="N21" s="50">
        <v>23.225</v>
      </c>
      <c r="O21" s="50">
        <f t="shared" si="6"/>
        <v>2.1962174940898347</v>
      </c>
      <c r="P21" s="49">
        <v>26.58</v>
      </c>
      <c r="Q21" s="55">
        <f t="shared" si="7"/>
        <v>1.1444564047362755</v>
      </c>
      <c r="R21" s="112">
        <f t="shared" si="8"/>
        <v>2.928925619834711</v>
      </c>
      <c r="S21" s="65"/>
      <c r="T21" s="49">
        <f t="shared" si="9"/>
        <v>0</v>
      </c>
      <c r="U21" s="49"/>
      <c r="V21" s="55" t="e">
        <f t="shared" si="10"/>
        <v>#DIV/0!</v>
      </c>
      <c r="W21" s="50"/>
      <c r="X21" s="110" t="e">
        <f t="shared" si="11"/>
        <v>#DIV/0!</v>
      </c>
      <c r="Y21" s="114" t="e">
        <f t="shared" si="12"/>
        <v>#DIV/0!</v>
      </c>
      <c r="Z21" s="40"/>
      <c r="AA21" s="55" t="e">
        <f t="shared" si="13"/>
        <v>#DIV/0!</v>
      </c>
      <c r="AB21" s="40"/>
      <c r="AC21" s="55" t="e">
        <f t="shared" si="14"/>
        <v>#DIV/0!</v>
      </c>
      <c r="AD21" s="40"/>
      <c r="AE21" s="112" t="e">
        <f t="shared" si="15"/>
        <v>#DIV/0!</v>
      </c>
    </row>
    <row r="22" spans="1:31" ht="15">
      <c r="A22" s="5">
        <v>19</v>
      </c>
      <c r="B22" s="6" t="s">
        <v>17</v>
      </c>
      <c r="C22" s="62" t="s">
        <v>4</v>
      </c>
      <c r="D22" s="59">
        <v>30</v>
      </c>
      <c r="E22" s="59">
        <v>30</v>
      </c>
      <c r="F22" s="66">
        <v>1</v>
      </c>
      <c r="G22" s="65">
        <v>30</v>
      </c>
      <c r="H22" s="65">
        <v>1</v>
      </c>
      <c r="I22" s="50">
        <v>30</v>
      </c>
      <c r="J22" s="50">
        <v>1</v>
      </c>
      <c r="K22" s="77">
        <f t="shared" si="4"/>
        <v>1</v>
      </c>
      <c r="L22" s="50">
        <v>30</v>
      </c>
      <c r="M22" s="50">
        <v>1</v>
      </c>
      <c r="N22" s="50">
        <v>30</v>
      </c>
      <c r="O22" s="50">
        <v>1</v>
      </c>
      <c r="P22" s="49">
        <v>30</v>
      </c>
      <c r="Q22" s="55">
        <f t="shared" si="7"/>
        <v>1</v>
      </c>
      <c r="R22" s="112">
        <f t="shared" si="8"/>
        <v>1</v>
      </c>
      <c r="S22" s="65"/>
      <c r="T22" s="49">
        <f t="shared" si="9"/>
        <v>0</v>
      </c>
      <c r="U22" s="49"/>
      <c r="V22" s="55" t="e">
        <f t="shared" si="10"/>
        <v>#DIV/0!</v>
      </c>
      <c r="W22" s="50"/>
      <c r="X22" s="110" t="e">
        <f t="shared" si="11"/>
        <v>#DIV/0!</v>
      </c>
      <c r="Y22" s="114" t="e">
        <f t="shared" si="12"/>
        <v>#DIV/0!</v>
      </c>
      <c r="Z22" s="40"/>
      <c r="AA22" s="55" t="e">
        <f t="shared" si="13"/>
        <v>#DIV/0!</v>
      </c>
      <c r="AB22" s="40"/>
      <c r="AC22" s="55" t="e">
        <f t="shared" si="14"/>
        <v>#DIV/0!</v>
      </c>
      <c r="AD22" s="40"/>
      <c r="AE22" s="112" t="e">
        <f t="shared" si="15"/>
        <v>#DIV/0!</v>
      </c>
    </row>
    <row r="23" spans="1:31" ht="15">
      <c r="A23" s="5">
        <v>20</v>
      </c>
      <c r="B23" s="6" t="s">
        <v>18</v>
      </c>
      <c r="C23" s="62" t="s">
        <v>4</v>
      </c>
      <c r="D23" s="59">
        <v>176.45</v>
      </c>
      <c r="E23" s="59">
        <v>144.95</v>
      </c>
      <c r="F23" s="66">
        <f aca="true" t="shared" si="16" ref="F23:F52">E23/D23</f>
        <v>0.8214791725701331</v>
      </c>
      <c r="G23" s="65">
        <v>154.98</v>
      </c>
      <c r="H23" s="65">
        <f t="shared" si="2"/>
        <v>1.0691962745774406</v>
      </c>
      <c r="I23" s="50">
        <v>117.475</v>
      </c>
      <c r="J23" s="50">
        <f t="shared" si="3"/>
        <v>0.7580010323912763</v>
      </c>
      <c r="K23" s="77">
        <f t="shared" si="4"/>
        <v>0.6657693397563049</v>
      </c>
      <c r="L23" s="50">
        <v>113.36</v>
      </c>
      <c r="M23" s="50">
        <f t="shared" si="5"/>
        <v>0.9649712704830815</v>
      </c>
      <c r="N23" s="50">
        <v>54.95</v>
      </c>
      <c r="O23" s="50">
        <f t="shared" si="6"/>
        <v>0.4847388849682428</v>
      </c>
      <c r="P23" s="49">
        <v>41.4</v>
      </c>
      <c r="Q23" s="55">
        <f t="shared" si="7"/>
        <v>0.7534121929026387</v>
      </c>
      <c r="R23" s="112">
        <f t="shared" si="8"/>
        <v>0.35241540753351774</v>
      </c>
      <c r="S23" s="65"/>
      <c r="T23" s="49">
        <f t="shared" si="9"/>
        <v>0</v>
      </c>
      <c r="U23" s="49"/>
      <c r="V23" s="55" t="e">
        <f t="shared" si="10"/>
        <v>#DIV/0!</v>
      </c>
      <c r="W23" s="50"/>
      <c r="X23" s="110" t="e">
        <f t="shared" si="11"/>
        <v>#DIV/0!</v>
      </c>
      <c r="Y23" s="114" t="e">
        <f t="shared" si="12"/>
        <v>#DIV/0!</v>
      </c>
      <c r="Z23" s="40"/>
      <c r="AA23" s="55" t="e">
        <f t="shared" si="13"/>
        <v>#DIV/0!</v>
      </c>
      <c r="AB23" s="40"/>
      <c r="AC23" s="55" t="e">
        <f t="shared" si="14"/>
        <v>#DIV/0!</v>
      </c>
      <c r="AD23" s="40"/>
      <c r="AE23" s="112" t="e">
        <f t="shared" si="15"/>
        <v>#DIV/0!</v>
      </c>
    </row>
    <row r="24" spans="1:31" ht="15">
      <c r="A24" s="5">
        <v>21</v>
      </c>
      <c r="B24" s="6" t="s">
        <v>19</v>
      </c>
      <c r="C24" s="62" t="s">
        <v>4</v>
      </c>
      <c r="D24" s="59">
        <v>96.96</v>
      </c>
      <c r="E24" s="59">
        <v>119.56</v>
      </c>
      <c r="F24" s="66">
        <f t="shared" si="16"/>
        <v>1.2330858085808583</v>
      </c>
      <c r="G24" s="65">
        <v>122.18</v>
      </c>
      <c r="H24" s="65">
        <f t="shared" si="2"/>
        <v>1.0219136835061895</v>
      </c>
      <c r="I24" s="50">
        <v>101.78</v>
      </c>
      <c r="J24" s="50">
        <f t="shared" si="3"/>
        <v>0.8330332296611557</v>
      </c>
      <c r="K24" s="77">
        <f t="shared" si="4"/>
        <v>1.0497112211221125</v>
      </c>
      <c r="L24" s="50">
        <v>134.96</v>
      </c>
      <c r="M24" s="50">
        <f t="shared" si="5"/>
        <v>1.3259972489683631</v>
      </c>
      <c r="N24" s="50">
        <v>102.95</v>
      </c>
      <c r="O24" s="50">
        <f t="shared" si="6"/>
        <v>0.7628186129223473</v>
      </c>
      <c r="P24" s="49">
        <v>73.63333333333334</v>
      </c>
      <c r="Q24" s="55">
        <f t="shared" si="7"/>
        <v>0.7152339323296099</v>
      </c>
      <c r="R24" s="112">
        <f t="shared" si="8"/>
        <v>0.723455819741927</v>
      </c>
      <c r="S24" s="65"/>
      <c r="T24" s="49">
        <f t="shared" si="9"/>
        <v>0</v>
      </c>
      <c r="U24" s="49"/>
      <c r="V24" s="55" t="e">
        <f t="shared" si="10"/>
        <v>#DIV/0!</v>
      </c>
      <c r="W24" s="50"/>
      <c r="X24" s="110" t="e">
        <f t="shared" si="11"/>
        <v>#DIV/0!</v>
      </c>
      <c r="Y24" s="114" t="e">
        <f t="shared" si="12"/>
        <v>#DIV/0!</v>
      </c>
      <c r="Z24" s="40"/>
      <c r="AA24" s="55" t="e">
        <f t="shared" si="13"/>
        <v>#DIV/0!</v>
      </c>
      <c r="AB24" s="40"/>
      <c r="AC24" s="55" t="e">
        <f t="shared" si="14"/>
        <v>#DIV/0!</v>
      </c>
      <c r="AD24" s="40"/>
      <c r="AE24" s="112" t="e">
        <f t="shared" si="15"/>
        <v>#DIV/0!</v>
      </c>
    </row>
    <row r="25" spans="1:31" ht="15">
      <c r="A25" s="5">
        <v>22</v>
      </c>
      <c r="B25" s="6" t="s">
        <v>20</v>
      </c>
      <c r="C25" s="62" t="s">
        <v>4</v>
      </c>
      <c r="D25" s="59">
        <v>16.175</v>
      </c>
      <c r="E25" s="59">
        <v>16.175</v>
      </c>
      <c r="F25" s="66">
        <f t="shared" si="16"/>
        <v>1</v>
      </c>
      <c r="G25" s="65">
        <v>16</v>
      </c>
      <c r="H25" s="65">
        <f t="shared" si="2"/>
        <v>0.9891808346213292</v>
      </c>
      <c r="I25" s="50">
        <v>16.525</v>
      </c>
      <c r="J25" s="50">
        <f t="shared" si="3"/>
        <v>1.0328125</v>
      </c>
      <c r="K25" s="77">
        <f t="shared" si="4"/>
        <v>1.0216383307573416</v>
      </c>
      <c r="L25" s="50">
        <v>17.7</v>
      </c>
      <c r="M25" s="50">
        <f t="shared" si="5"/>
        <v>1.0711043872919819</v>
      </c>
      <c r="N25" s="50">
        <v>16.633333333333333</v>
      </c>
      <c r="O25" s="50">
        <f t="shared" si="6"/>
        <v>0.9397363465160076</v>
      </c>
      <c r="P25" s="49">
        <v>46.5</v>
      </c>
      <c r="Q25" s="55">
        <f t="shared" si="7"/>
        <v>2.7955911823647295</v>
      </c>
      <c r="R25" s="112">
        <f t="shared" si="8"/>
        <v>2.81391830559758</v>
      </c>
      <c r="S25" s="65"/>
      <c r="T25" s="49">
        <f t="shared" si="9"/>
        <v>0</v>
      </c>
      <c r="U25" s="49"/>
      <c r="V25" s="55" t="e">
        <f t="shared" si="10"/>
        <v>#DIV/0!</v>
      </c>
      <c r="W25" s="50"/>
      <c r="X25" s="110" t="e">
        <f t="shared" si="11"/>
        <v>#DIV/0!</v>
      </c>
      <c r="Y25" s="114" t="e">
        <f t="shared" si="12"/>
        <v>#DIV/0!</v>
      </c>
      <c r="Z25" s="40"/>
      <c r="AA25" s="55" t="e">
        <f t="shared" si="13"/>
        <v>#DIV/0!</v>
      </c>
      <c r="AB25" s="40"/>
      <c r="AC25" s="55" t="e">
        <f t="shared" si="14"/>
        <v>#DIV/0!</v>
      </c>
      <c r="AD25" s="40"/>
      <c r="AE25" s="112" t="e">
        <f t="shared" si="15"/>
        <v>#DIV/0!</v>
      </c>
    </row>
    <row r="26" spans="1:31" ht="15">
      <c r="A26" s="5">
        <v>23</v>
      </c>
      <c r="B26" s="6" t="s">
        <v>21</v>
      </c>
      <c r="C26" s="62" t="s">
        <v>4</v>
      </c>
      <c r="D26" s="59">
        <v>15.85</v>
      </c>
      <c r="E26" s="59">
        <v>15.85</v>
      </c>
      <c r="F26" s="66">
        <f t="shared" si="16"/>
        <v>1</v>
      </c>
      <c r="G26" s="65">
        <v>16.25</v>
      </c>
      <c r="H26" s="65">
        <f t="shared" si="2"/>
        <v>1.025236593059937</v>
      </c>
      <c r="I26" s="50">
        <v>15.975</v>
      </c>
      <c r="J26" s="50">
        <f t="shared" si="3"/>
        <v>0.9830769230769231</v>
      </c>
      <c r="K26" s="77">
        <f t="shared" si="4"/>
        <v>1.0078864353312302</v>
      </c>
      <c r="L26" s="50">
        <v>17.1</v>
      </c>
      <c r="M26" s="50">
        <f t="shared" si="5"/>
        <v>1.0704225352112677</v>
      </c>
      <c r="N26" s="50">
        <v>16.633333333333333</v>
      </c>
      <c r="O26" s="50">
        <f t="shared" si="6"/>
        <v>0.97270955165692</v>
      </c>
      <c r="P26" s="49">
        <v>29.1</v>
      </c>
      <c r="Q26" s="55">
        <f t="shared" si="7"/>
        <v>1.749498997995992</v>
      </c>
      <c r="R26" s="112">
        <f t="shared" si="8"/>
        <v>1.8215962441314555</v>
      </c>
      <c r="S26" s="65"/>
      <c r="T26" s="49">
        <f t="shared" si="9"/>
        <v>0</v>
      </c>
      <c r="U26" s="49"/>
      <c r="V26" s="55" t="e">
        <f t="shared" si="10"/>
        <v>#DIV/0!</v>
      </c>
      <c r="W26" s="50"/>
      <c r="X26" s="110" t="e">
        <f t="shared" si="11"/>
        <v>#DIV/0!</v>
      </c>
      <c r="Y26" s="114" t="e">
        <f t="shared" si="12"/>
        <v>#DIV/0!</v>
      </c>
      <c r="Z26" s="40"/>
      <c r="AA26" s="55" t="e">
        <f t="shared" si="13"/>
        <v>#DIV/0!</v>
      </c>
      <c r="AB26" s="40"/>
      <c r="AC26" s="55" t="e">
        <f t="shared" si="14"/>
        <v>#DIV/0!</v>
      </c>
      <c r="AD26" s="40"/>
      <c r="AE26" s="112" t="e">
        <f t="shared" si="15"/>
        <v>#DIV/0!</v>
      </c>
    </row>
    <row r="27" spans="1:31" ht="15">
      <c r="A27" s="5">
        <v>24</v>
      </c>
      <c r="B27" s="6" t="s">
        <v>85</v>
      </c>
      <c r="C27" s="62" t="s">
        <v>4</v>
      </c>
      <c r="D27" s="59">
        <v>19.54</v>
      </c>
      <c r="E27" s="59">
        <v>17.94</v>
      </c>
      <c r="F27" s="66">
        <f t="shared" si="16"/>
        <v>0.918116683725691</v>
      </c>
      <c r="G27" s="65">
        <v>17.94</v>
      </c>
      <c r="H27" s="65">
        <f t="shared" si="2"/>
        <v>1</v>
      </c>
      <c r="I27" s="50">
        <v>18.36</v>
      </c>
      <c r="J27" s="50">
        <f t="shared" si="3"/>
        <v>1.0234113712374582</v>
      </c>
      <c r="K27" s="77">
        <f t="shared" si="4"/>
        <v>0.9396110542476971</v>
      </c>
      <c r="L27" s="50">
        <v>17.16</v>
      </c>
      <c r="M27" s="50">
        <f t="shared" si="5"/>
        <v>0.934640522875817</v>
      </c>
      <c r="N27" s="50">
        <v>22.725</v>
      </c>
      <c r="O27" s="50">
        <f t="shared" si="6"/>
        <v>1.3243006993006994</v>
      </c>
      <c r="P27" s="49">
        <v>31.633333333333336</v>
      </c>
      <c r="Q27" s="55">
        <f t="shared" si="7"/>
        <v>1.3920058672533921</v>
      </c>
      <c r="R27" s="112">
        <f t="shared" si="8"/>
        <v>1.7229484386347134</v>
      </c>
      <c r="S27" s="65"/>
      <c r="T27" s="49">
        <f t="shared" si="9"/>
        <v>0</v>
      </c>
      <c r="U27" s="49"/>
      <c r="V27" s="55" t="e">
        <f t="shared" si="10"/>
        <v>#DIV/0!</v>
      </c>
      <c r="W27" s="50"/>
      <c r="X27" s="110" t="e">
        <f t="shared" si="11"/>
        <v>#DIV/0!</v>
      </c>
      <c r="Y27" s="114" t="e">
        <f t="shared" si="12"/>
        <v>#DIV/0!</v>
      </c>
      <c r="Z27" s="40"/>
      <c r="AA27" s="55" t="e">
        <f t="shared" si="13"/>
        <v>#DIV/0!</v>
      </c>
      <c r="AB27" s="40"/>
      <c r="AC27" s="55" t="e">
        <f t="shared" si="14"/>
        <v>#DIV/0!</v>
      </c>
      <c r="AD27" s="40"/>
      <c r="AE27" s="112" t="e">
        <f t="shared" si="15"/>
        <v>#DIV/0!</v>
      </c>
    </row>
    <row r="28" spans="1:31" ht="15">
      <c r="A28" s="5">
        <v>25</v>
      </c>
      <c r="B28" s="6" t="s">
        <v>22</v>
      </c>
      <c r="C28" s="62" t="s">
        <v>4</v>
      </c>
      <c r="D28" s="59">
        <v>81.975</v>
      </c>
      <c r="E28" s="59">
        <v>81.975</v>
      </c>
      <c r="F28" s="66">
        <f t="shared" si="16"/>
        <v>1</v>
      </c>
      <c r="G28" s="65">
        <v>74.725</v>
      </c>
      <c r="H28" s="65">
        <f t="shared" si="2"/>
        <v>0.9115584019518146</v>
      </c>
      <c r="I28" s="50">
        <v>75.975</v>
      </c>
      <c r="J28" s="50">
        <f t="shared" si="3"/>
        <v>1.0167280026764804</v>
      </c>
      <c r="K28" s="77">
        <f t="shared" si="4"/>
        <v>0.9268069533394327</v>
      </c>
      <c r="L28" s="50">
        <v>76.725</v>
      </c>
      <c r="M28" s="50">
        <f t="shared" si="5"/>
        <v>1.0098716683119446</v>
      </c>
      <c r="N28" s="50">
        <v>95.7</v>
      </c>
      <c r="O28" s="50">
        <f t="shared" si="6"/>
        <v>1.2473118279569895</v>
      </c>
      <c r="P28" s="49">
        <v>102.24</v>
      </c>
      <c r="Q28" s="55">
        <f t="shared" si="7"/>
        <v>1.0683385579937303</v>
      </c>
      <c r="R28" s="112">
        <f t="shared" si="8"/>
        <v>1.345705824284304</v>
      </c>
      <c r="S28" s="65"/>
      <c r="T28" s="49">
        <f t="shared" si="9"/>
        <v>0</v>
      </c>
      <c r="U28" s="49"/>
      <c r="V28" s="55" t="e">
        <f t="shared" si="10"/>
        <v>#DIV/0!</v>
      </c>
      <c r="W28" s="50"/>
      <c r="X28" s="110" t="e">
        <f t="shared" si="11"/>
        <v>#DIV/0!</v>
      </c>
      <c r="Y28" s="114" t="e">
        <f t="shared" si="12"/>
        <v>#DIV/0!</v>
      </c>
      <c r="Z28" s="40"/>
      <c r="AA28" s="55" t="e">
        <f t="shared" si="13"/>
        <v>#DIV/0!</v>
      </c>
      <c r="AB28" s="40"/>
      <c r="AC28" s="55" t="e">
        <f t="shared" si="14"/>
        <v>#DIV/0!</v>
      </c>
      <c r="AD28" s="40"/>
      <c r="AE28" s="112" t="e">
        <f t="shared" si="15"/>
        <v>#DIV/0!</v>
      </c>
    </row>
    <row r="29" spans="1:31" ht="15.75" customHeight="1">
      <c r="A29" s="5">
        <v>26</v>
      </c>
      <c r="B29" s="6" t="s">
        <v>23</v>
      </c>
      <c r="C29" s="62" t="s">
        <v>4</v>
      </c>
      <c r="D29" s="59">
        <v>65.34</v>
      </c>
      <c r="E29" s="59">
        <v>66.14</v>
      </c>
      <c r="F29" s="66">
        <f t="shared" si="16"/>
        <v>1.012243648607285</v>
      </c>
      <c r="G29" s="65">
        <v>62.68</v>
      </c>
      <c r="H29" s="65">
        <f t="shared" si="2"/>
        <v>0.9476867251285153</v>
      </c>
      <c r="I29" s="50">
        <v>57.36</v>
      </c>
      <c r="J29" s="50">
        <f t="shared" si="3"/>
        <v>0.9151244416081684</v>
      </c>
      <c r="K29" s="77">
        <f t="shared" si="4"/>
        <v>0.8778696051423324</v>
      </c>
      <c r="L29" s="50">
        <v>60.45</v>
      </c>
      <c r="M29" s="50">
        <f t="shared" si="5"/>
        <v>1.0538702928870294</v>
      </c>
      <c r="N29" s="50">
        <v>60.975</v>
      </c>
      <c r="O29" s="50">
        <f t="shared" si="6"/>
        <v>1.0086848635235732</v>
      </c>
      <c r="P29" s="49">
        <v>83.9625</v>
      </c>
      <c r="Q29" s="55">
        <f t="shared" si="7"/>
        <v>1.3769987699877</v>
      </c>
      <c r="R29" s="112">
        <f t="shared" si="8"/>
        <v>1.4637813807531384</v>
      </c>
      <c r="S29" s="65"/>
      <c r="T29" s="49">
        <f t="shared" si="9"/>
        <v>0</v>
      </c>
      <c r="U29" s="49"/>
      <c r="V29" s="55" t="e">
        <f t="shared" si="10"/>
        <v>#DIV/0!</v>
      </c>
      <c r="W29" s="50"/>
      <c r="X29" s="110" t="e">
        <f t="shared" si="11"/>
        <v>#DIV/0!</v>
      </c>
      <c r="Y29" s="114" t="e">
        <f t="shared" si="12"/>
        <v>#DIV/0!</v>
      </c>
      <c r="Z29" s="40"/>
      <c r="AA29" s="55" t="e">
        <f t="shared" si="13"/>
        <v>#DIV/0!</v>
      </c>
      <c r="AB29" s="40"/>
      <c r="AC29" s="55" t="e">
        <f t="shared" si="14"/>
        <v>#DIV/0!</v>
      </c>
      <c r="AD29" s="40"/>
      <c r="AE29" s="112" t="e">
        <f t="shared" si="15"/>
        <v>#DIV/0!</v>
      </c>
    </row>
    <row r="30" spans="1:31" ht="15">
      <c r="A30" s="5">
        <v>27</v>
      </c>
      <c r="B30" s="6" t="s">
        <v>24</v>
      </c>
      <c r="C30" s="62" t="s">
        <v>4</v>
      </c>
      <c r="D30" s="59">
        <v>66.74</v>
      </c>
      <c r="E30" s="59">
        <v>61.54</v>
      </c>
      <c r="F30" s="66">
        <f t="shared" si="16"/>
        <v>0.922085705723704</v>
      </c>
      <c r="G30" s="65">
        <v>62.74</v>
      </c>
      <c r="H30" s="65">
        <f t="shared" si="2"/>
        <v>1.0194995125121873</v>
      </c>
      <c r="I30" s="50">
        <v>63.34</v>
      </c>
      <c r="J30" s="50">
        <f t="shared" si="3"/>
        <v>1.0095632770162577</v>
      </c>
      <c r="K30" s="77">
        <f t="shared" si="4"/>
        <v>0.9490560383578067</v>
      </c>
      <c r="L30" s="50">
        <v>66.32</v>
      </c>
      <c r="M30" s="50">
        <f t="shared" si="5"/>
        <v>1.0470476791916639</v>
      </c>
      <c r="N30" s="50">
        <v>63.95</v>
      </c>
      <c r="O30" s="50">
        <f t="shared" si="6"/>
        <v>0.9642641737032571</v>
      </c>
      <c r="P30" s="49">
        <v>70.98</v>
      </c>
      <c r="Q30" s="55">
        <f t="shared" si="7"/>
        <v>1.1099296325254104</v>
      </c>
      <c r="R30" s="112">
        <f t="shared" si="8"/>
        <v>1.120618882222924</v>
      </c>
      <c r="S30" s="65"/>
      <c r="T30" s="49">
        <f t="shared" si="9"/>
        <v>0</v>
      </c>
      <c r="U30" s="49"/>
      <c r="V30" s="55" t="e">
        <f t="shared" si="10"/>
        <v>#DIV/0!</v>
      </c>
      <c r="W30" s="50"/>
      <c r="X30" s="110" t="e">
        <f t="shared" si="11"/>
        <v>#DIV/0!</v>
      </c>
      <c r="Y30" s="114" t="e">
        <f t="shared" si="12"/>
        <v>#DIV/0!</v>
      </c>
      <c r="Z30" s="40"/>
      <c r="AA30" s="55" t="e">
        <f t="shared" si="13"/>
        <v>#DIV/0!</v>
      </c>
      <c r="AB30" s="40"/>
      <c r="AC30" s="55" t="e">
        <f t="shared" si="14"/>
        <v>#DIV/0!</v>
      </c>
      <c r="AD30" s="40"/>
      <c r="AE30" s="112" t="e">
        <f t="shared" si="15"/>
        <v>#DIV/0!</v>
      </c>
    </row>
    <row r="31" spans="1:31" ht="15">
      <c r="A31" s="5">
        <v>28</v>
      </c>
      <c r="B31" s="6" t="s">
        <v>25</v>
      </c>
      <c r="C31" s="62" t="s">
        <v>4</v>
      </c>
      <c r="D31" s="59">
        <v>44.425</v>
      </c>
      <c r="E31" s="59">
        <v>54.36</v>
      </c>
      <c r="F31" s="66">
        <f t="shared" si="16"/>
        <v>1.223635340461452</v>
      </c>
      <c r="G31" s="65">
        <v>60.26</v>
      </c>
      <c r="H31" s="65">
        <f t="shared" si="2"/>
        <v>1.1085356880058868</v>
      </c>
      <c r="I31" s="50">
        <v>57.5</v>
      </c>
      <c r="J31" s="50">
        <f t="shared" si="3"/>
        <v>0.9541984732824428</v>
      </c>
      <c r="K31" s="77">
        <f t="shared" si="4"/>
        <v>1.2943162633652223</v>
      </c>
      <c r="L31" s="50">
        <v>60.64</v>
      </c>
      <c r="M31" s="50">
        <f t="shared" si="5"/>
        <v>1.0546086956521739</v>
      </c>
      <c r="N31" s="50">
        <v>59.45</v>
      </c>
      <c r="O31" s="50">
        <f t="shared" si="6"/>
        <v>0.9803759894459103</v>
      </c>
      <c r="P31" s="49">
        <v>60.56</v>
      </c>
      <c r="Q31" s="55">
        <f t="shared" si="7"/>
        <v>1.0186711522287637</v>
      </c>
      <c r="R31" s="112">
        <f t="shared" si="8"/>
        <v>1.0532173913043479</v>
      </c>
      <c r="S31" s="65"/>
      <c r="T31" s="49">
        <f t="shared" si="9"/>
        <v>0</v>
      </c>
      <c r="U31" s="49"/>
      <c r="V31" s="55" t="e">
        <f t="shared" si="10"/>
        <v>#DIV/0!</v>
      </c>
      <c r="W31" s="50"/>
      <c r="X31" s="110" t="e">
        <f t="shared" si="11"/>
        <v>#DIV/0!</v>
      </c>
      <c r="Y31" s="114" t="e">
        <f t="shared" si="12"/>
        <v>#DIV/0!</v>
      </c>
      <c r="Z31" s="40"/>
      <c r="AA31" s="55" t="e">
        <f t="shared" si="13"/>
        <v>#DIV/0!</v>
      </c>
      <c r="AB31" s="40"/>
      <c r="AC31" s="55" t="e">
        <f t="shared" si="14"/>
        <v>#DIV/0!</v>
      </c>
      <c r="AD31" s="40"/>
      <c r="AE31" s="112" t="e">
        <f t="shared" si="15"/>
        <v>#DIV/0!</v>
      </c>
    </row>
    <row r="32" spans="1:31" ht="15">
      <c r="A32" s="5">
        <v>29</v>
      </c>
      <c r="B32" s="6" t="s">
        <v>26</v>
      </c>
      <c r="C32" s="62" t="s">
        <v>4</v>
      </c>
      <c r="D32" s="59">
        <v>52.5</v>
      </c>
      <c r="E32" s="59">
        <v>52.5</v>
      </c>
      <c r="F32" s="66">
        <f t="shared" si="16"/>
        <v>1</v>
      </c>
      <c r="G32" s="65">
        <v>52.5</v>
      </c>
      <c r="H32" s="65">
        <f t="shared" si="2"/>
        <v>1</v>
      </c>
      <c r="I32" s="50">
        <v>61.46666666666667</v>
      </c>
      <c r="J32" s="50">
        <f t="shared" si="3"/>
        <v>1.1707936507936507</v>
      </c>
      <c r="K32" s="77">
        <f t="shared" si="4"/>
        <v>1.1707936507936507</v>
      </c>
      <c r="L32" s="50">
        <v>61.46666666666667</v>
      </c>
      <c r="M32" s="50">
        <f t="shared" si="5"/>
        <v>1</v>
      </c>
      <c r="N32" s="50">
        <v>61.46666666666667</v>
      </c>
      <c r="O32" s="50">
        <f t="shared" si="6"/>
        <v>1</v>
      </c>
      <c r="P32" s="49">
        <v>61.35</v>
      </c>
      <c r="Q32" s="55">
        <f t="shared" si="7"/>
        <v>0.9981019522776573</v>
      </c>
      <c r="R32" s="112">
        <f t="shared" si="8"/>
        <v>0.9981019522776573</v>
      </c>
      <c r="S32" s="65"/>
      <c r="T32" s="49">
        <f t="shared" si="9"/>
        <v>0</v>
      </c>
      <c r="U32" s="49"/>
      <c r="V32" s="55" t="e">
        <f t="shared" si="10"/>
        <v>#DIV/0!</v>
      </c>
      <c r="W32" s="50"/>
      <c r="X32" s="110" t="e">
        <f t="shared" si="11"/>
        <v>#DIV/0!</v>
      </c>
      <c r="Y32" s="114" t="e">
        <f t="shared" si="12"/>
        <v>#DIV/0!</v>
      </c>
      <c r="Z32" s="40"/>
      <c r="AA32" s="55" t="e">
        <f t="shared" si="13"/>
        <v>#DIV/0!</v>
      </c>
      <c r="AB32" s="40"/>
      <c r="AC32" s="55" t="e">
        <f t="shared" si="14"/>
        <v>#DIV/0!</v>
      </c>
      <c r="AD32" s="40"/>
      <c r="AE32" s="112" t="e">
        <f t="shared" si="15"/>
        <v>#DIV/0!</v>
      </c>
    </row>
    <row r="33" spans="1:31" ht="15">
      <c r="A33" s="5">
        <v>30</v>
      </c>
      <c r="B33" s="6" t="s">
        <v>27</v>
      </c>
      <c r="C33" s="62" t="s">
        <v>4</v>
      </c>
      <c r="D33" s="59">
        <v>27.72</v>
      </c>
      <c r="E33" s="59">
        <v>28.62</v>
      </c>
      <c r="F33" s="66">
        <f t="shared" si="16"/>
        <v>1.0324675324675325</v>
      </c>
      <c r="G33" s="65">
        <v>30.07</v>
      </c>
      <c r="H33" s="65">
        <f t="shared" si="2"/>
        <v>1.0506638714185883</v>
      </c>
      <c r="I33" s="50">
        <v>30.65</v>
      </c>
      <c r="J33" s="50">
        <f t="shared" si="3"/>
        <v>1.0192883272364481</v>
      </c>
      <c r="K33" s="77">
        <f t="shared" si="4"/>
        <v>1.1056998556998556</v>
      </c>
      <c r="L33" s="50">
        <v>32.26</v>
      </c>
      <c r="M33" s="50">
        <f t="shared" si="5"/>
        <v>1.0525285481239803</v>
      </c>
      <c r="N33" s="50">
        <v>32.925</v>
      </c>
      <c r="O33" s="50">
        <f t="shared" si="6"/>
        <v>1.0206137631742096</v>
      </c>
      <c r="P33" s="49">
        <v>32.9</v>
      </c>
      <c r="Q33" s="55">
        <f t="shared" si="7"/>
        <v>0.9992406985573273</v>
      </c>
      <c r="R33" s="112">
        <f t="shared" si="8"/>
        <v>1.073409461663948</v>
      </c>
      <c r="S33" s="65"/>
      <c r="T33" s="49">
        <f t="shared" si="9"/>
        <v>0</v>
      </c>
      <c r="U33" s="49"/>
      <c r="V33" s="55" t="e">
        <f t="shared" si="10"/>
        <v>#DIV/0!</v>
      </c>
      <c r="W33" s="50"/>
      <c r="X33" s="110" t="e">
        <f t="shared" si="11"/>
        <v>#DIV/0!</v>
      </c>
      <c r="Y33" s="114" t="e">
        <f t="shared" si="12"/>
        <v>#DIV/0!</v>
      </c>
      <c r="Z33" s="40"/>
      <c r="AA33" s="55" t="e">
        <f t="shared" si="13"/>
        <v>#DIV/0!</v>
      </c>
      <c r="AB33" s="40"/>
      <c r="AC33" s="55" t="e">
        <f t="shared" si="14"/>
        <v>#DIV/0!</v>
      </c>
      <c r="AD33" s="40"/>
      <c r="AE33" s="112" t="e">
        <f t="shared" si="15"/>
        <v>#DIV/0!</v>
      </c>
    </row>
    <row r="34" spans="1:31" ht="15">
      <c r="A34" s="5">
        <v>31</v>
      </c>
      <c r="B34" s="6" t="s">
        <v>28</v>
      </c>
      <c r="C34" s="62" t="s">
        <v>4</v>
      </c>
      <c r="D34" s="59">
        <v>101.04</v>
      </c>
      <c r="E34" s="59">
        <v>100.04</v>
      </c>
      <c r="F34" s="66">
        <f t="shared" si="16"/>
        <v>0.9901029295328583</v>
      </c>
      <c r="G34" s="65">
        <v>101.88</v>
      </c>
      <c r="H34" s="65">
        <f t="shared" si="2"/>
        <v>1.0183926429428227</v>
      </c>
      <c r="I34" s="50">
        <v>105.84</v>
      </c>
      <c r="J34" s="50">
        <f t="shared" si="3"/>
        <v>1.03886925795053</v>
      </c>
      <c r="K34" s="77">
        <f t="shared" si="4"/>
        <v>1.0475059382422802</v>
      </c>
      <c r="L34" s="50">
        <v>101.08</v>
      </c>
      <c r="M34" s="50">
        <f t="shared" si="5"/>
        <v>0.955026455026455</v>
      </c>
      <c r="N34" s="50">
        <v>101.125</v>
      </c>
      <c r="O34" s="50">
        <f t="shared" si="6"/>
        <v>1.0004451919271864</v>
      </c>
      <c r="P34" s="49">
        <v>111.14444444444445</v>
      </c>
      <c r="Q34" s="55">
        <f t="shared" si="7"/>
        <v>1.0990797967312183</v>
      </c>
      <c r="R34" s="112">
        <f t="shared" si="8"/>
        <v>1.0501175778953558</v>
      </c>
      <c r="S34" s="65"/>
      <c r="T34" s="49">
        <f t="shared" si="9"/>
        <v>0</v>
      </c>
      <c r="U34" s="49"/>
      <c r="V34" s="55" t="e">
        <f t="shared" si="10"/>
        <v>#DIV/0!</v>
      </c>
      <c r="W34" s="50"/>
      <c r="X34" s="110" t="e">
        <f t="shared" si="11"/>
        <v>#DIV/0!</v>
      </c>
      <c r="Y34" s="114" t="e">
        <f t="shared" si="12"/>
        <v>#DIV/0!</v>
      </c>
      <c r="Z34" s="40"/>
      <c r="AA34" s="55" t="e">
        <f t="shared" si="13"/>
        <v>#DIV/0!</v>
      </c>
      <c r="AB34" s="40"/>
      <c r="AC34" s="55" t="e">
        <f t="shared" si="14"/>
        <v>#DIV/0!</v>
      </c>
      <c r="AD34" s="40"/>
      <c r="AE34" s="112" t="e">
        <f t="shared" si="15"/>
        <v>#DIV/0!</v>
      </c>
    </row>
    <row r="35" spans="1:31" ht="45">
      <c r="A35" s="22">
        <v>32</v>
      </c>
      <c r="B35" s="23" t="s">
        <v>77</v>
      </c>
      <c r="C35" s="63" t="s">
        <v>4</v>
      </c>
      <c r="D35" s="101">
        <v>145.3</v>
      </c>
      <c r="E35" s="101">
        <v>145.3</v>
      </c>
      <c r="F35" s="117">
        <f t="shared" si="16"/>
        <v>1</v>
      </c>
      <c r="G35" s="100">
        <v>162.18</v>
      </c>
      <c r="H35" s="100">
        <f t="shared" si="2"/>
        <v>1.116173434273916</v>
      </c>
      <c r="I35" s="102">
        <v>163.2</v>
      </c>
      <c r="J35" s="50">
        <f t="shared" si="3"/>
        <v>1.0062893081761004</v>
      </c>
      <c r="K35" s="77">
        <f t="shared" si="4"/>
        <v>1.123193392980041</v>
      </c>
      <c r="L35" s="102">
        <v>156.2</v>
      </c>
      <c r="M35" s="102">
        <f t="shared" si="5"/>
        <v>0.9571078431372549</v>
      </c>
      <c r="N35" s="102">
        <v>156.525</v>
      </c>
      <c r="O35" s="102">
        <f t="shared" si="6"/>
        <v>1.0020806658130603</v>
      </c>
      <c r="P35" s="53">
        <v>160.67777777777778</v>
      </c>
      <c r="Q35" s="109">
        <f t="shared" si="7"/>
        <v>1.0265310830715717</v>
      </c>
      <c r="R35" s="113">
        <f t="shared" si="8"/>
        <v>0.9845452069716776</v>
      </c>
      <c r="S35" s="100"/>
      <c r="T35" s="53">
        <f t="shared" si="9"/>
        <v>0</v>
      </c>
      <c r="U35" s="53"/>
      <c r="V35" s="109" t="e">
        <f t="shared" si="10"/>
        <v>#DIV/0!</v>
      </c>
      <c r="W35" s="102"/>
      <c r="X35" s="111" t="e">
        <f t="shared" si="11"/>
        <v>#DIV/0!</v>
      </c>
      <c r="Y35" s="114" t="e">
        <f t="shared" si="12"/>
        <v>#DIV/0!</v>
      </c>
      <c r="Z35" s="41"/>
      <c r="AA35" s="55" t="e">
        <f t="shared" si="13"/>
        <v>#DIV/0!</v>
      </c>
      <c r="AB35" s="41"/>
      <c r="AC35" s="55" t="e">
        <f t="shared" si="14"/>
        <v>#DIV/0!</v>
      </c>
      <c r="AD35" s="41"/>
      <c r="AE35" s="112" t="e">
        <f t="shared" si="15"/>
        <v>#DIV/0!</v>
      </c>
    </row>
    <row r="36" spans="1:31" ht="15">
      <c r="A36" s="5">
        <v>33</v>
      </c>
      <c r="B36" s="6" t="s">
        <v>87</v>
      </c>
      <c r="C36" s="62" t="s">
        <v>4</v>
      </c>
      <c r="D36" s="59">
        <v>75.62</v>
      </c>
      <c r="E36" s="59">
        <v>75.08</v>
      </c>
      <c r="F36" s="66">
        <f t="shared" si="16"/>
        <v>0.9928590320021158</v>
      </c>
      <c r="G36" s="65">
        <v>77.02</v>
      </c>
      <c r="H36" s="65">
        <f t="shared" si="2"/>
        <v>1.0258391049547149</v>
      </c>
      <c r="I36" s="50">
        <v>83.28</v>
      </c>
      <c r="J36" s="50">
        <f t="shared" si="3"/>
        <v>1.0812775902363023</v>
      </c>
      <c r="K36" s="77">
        <f t="shared" si="4"/>
        <v>1.1012959534514677</v>
      </c>
      <c r="L36" s="50">
        <v>83.68</v>
      </c>
      <c r="M36" s="50">
        <f t="shared" si="5"/>
        <v>1.0048030739673393</v>
      </c>
      <c r="N36" s="50">
        <v>76.625</v>
      </c>
      <c r="O36" s="50">
        <f t="shared" si="6"/>
        <v>0.9156907265774378</v>
      </c>
      <c r="P36" s="49">
        <v>82.88888888888889</v>
      </c>
      <c r="Q36" s="55">
        <f t="shared" si="7"/>
        <v>1.081747326445532</v>
      </c>
      <c r="R36" s="112">
        <f t="shared" si="8"/>
        <v>0.9953036610097129</v>
      </c>
      <c r="S36" s="65"/>
      <c r="T36" s="49">
        <f t="shared" si="9"/>
        <v>0</v>
      </c>
      <c r="U36" s="49"/>
      <c r="V36" s="55" t="e">
        <f t="shared" si="10"/>
        <v>#DIV/0!</v>
      </c>
      <c r="W36" s="50"/>
      <c r="X36" s="110" t="e">
        <f t="shared" si="11"/>
        <v>#DIV/0!</v>
      </c>
      <c r="Y36" s="114" t="e">
        <f t="shared" si="12"/>
        <v>#DIV/0!</v>
      </c>
      <c r="Z36" s="40"/>
      <c r="AA36" s="55" t="e">
        <f t="shared" si="13"/>
        <v>#DIV/0!</v>
      </c>
      <c r="AB36" s="40"/>
      <c r="AC36" s="55" t="e">
        <f t="shared" si="14"/>
        <v>#DIV/0!</v>
      </c>
      <c r="AD36" s="40"/>
      <c r="AE36" s="112" t="e">
        <f t="shared" si="15"/>
        <v>#DIV/0!</v>
      </c>
    </row>
    <row r="37" spans="1:31" ht="15">
      <c r="A37" s="5">
        <v>34</v>
      </c>
      <c r="B37" s="6" t="s">
        <v>29</v>
      </c>
      <c r="C37" s="62" t="s">
        <v>4</v>
      </c>
      <c r="D37" s="59">
        <v>300</v>
      </c>
      <c r="E37" s="59">
        <v>300</v>
      </c>
      <c r="F37" s="66">
        <f t="shared" si="16"/>
        <v>1</v>
      </c>
      <c r="G37" s="65">
        <v>300</v>
      </c>
      <c r="H37" s="65">
        <f t="shared" si="2"/>
        <v>1</v>
      </c>
      <c r="I37" s="50">
        <v>300</v>
      </c>
      <c r="J37" s="50">
        <f t="shared" si="3"/>
        <v>1</v>
      </c>
      <c r="K37" s="77">
        <f t="shared" si="4"/>
        <v>1</v>
      </c>
      <c r="L37" s="50">
        <v>300</v>
      </c>
      <c r="M37" s="50">
        <f t="shared" si="5"/>
        <v>1</v>
      </c>
      <c r="N37" s="50">
        <v>300</v>
      </c>
      <c r="O37" s="50">
        <f t="shared" si="6"/>
        <v>1</v>
      </c>
      <c r="P37" s="49">
        <v>293</v>
      </c>
      <c r="Q37" s="55">
        <f t="shared" si="7"/>
        <v>0.9766666666666667</v>
      </c>
      <c r="R37" s="112">
        <f t="shared" si="8"/>
        <v>0.9766666666666667</v>
      </c>
      <c r="S37" s="65"/>
      <c r="T37" s="49">
        <f t="shared" si="9"/>
        <v>0</v>
      </c>
      <c r="U37" s="49"/>
      <c r="V37" s="55" t="e">
        <f t="shared" si="10"/>
        <v>#DIV/0!</v>
      </c>
      <c r="W37" s="50"/>
      <c r="X37" s="110" t="e">
        <f t="shared" si="11"/>
        <v>#DIV/0!</v>
      </c>
      <c r="Y37" s="114" t="e">
        <f t="shared" si="12"/>
        <v>#DIV/0!</v>
      </c>
      <c r="Z37" s="40"/>
      <c r="AA37" s="55" t="e">
        <f t="shared" si="13"/>
        <v>#DIV/0!</v>
      </c>
      <c r="AB37" s="40"/>
      <c r="AC37" s="55" t="e">
        <f t="shared" si="14"/>
        <v>#DIV/0!</v>
      </c>
      <c r="AD37" s="40"/>
      <c r="AE37" s="112" t="e">
        <f t="shared" si="15"/>
        <v>#DIV/0!</v>
      </c>
    </row>
    <row r="38" spans="1:31" ht="15">
      <c r="A38" s="5">
        <v>35</v>
      </c>
      <c r="B38" s="6" t="s">
        <v>30</v>
      </c>
      <c r="C38" s="62" t="s">
        <v>4</v>
      </c>
      <c r="D38" s="59">
        <v>220</v>
      </c>
      <c r="E38" s="59">
        <v>220</v>
      </c>
      <c r="F38" s="66">
        <f t="shared" si="16"/>
        <v>1</v>
      </c>
      <c r="G38" s="65">
        <v>220</v>
      </c>
      <c r="H38" s="65">
        <f t="shared" si="2"/>
        <v>1</v>
      </c>
      <c r="I38" s="50">
        <v>220</v>
      </c>
      <c r="J38" s="50">
        <f t="shared" si="3"/>
        <v>1</v>
      </c>
      <c r="K38" s="77">
        <f t="shared" si="4"/>
        <v>1</v>
      </c>
      <c r="L38" s="50">
        <v>220</v>
      </c>
      <c r="M38" s="50">
        <f t="shared" si="5"/>
        <v>1</v>
      </c>
      <c r="N38" s="50">
        <v>220</v>
      </c>
      <c r="O38" s="50">
        <f t="shared" si="6"/>
        <v>1</v>
      </c>
      <c r="P38" s="49">
        <v>223.33333333333334</v>
      </c>
      <c r="Q38" s="55">
        <f t="shared" si="7"/>
        <v>1.0151515151515151</v>
      </c>
      <c r="R38" s="112">
        <f t="shared" si="8"/>
        <v>1.0151515151515151</v>
      </c>
      <c r="S38" s="65"/>
      <c r="T38" s="49">
        <f t="shared" si="9"/>
        <v>0</v>
      </c>
      <c r="U38" s="49"/>
      <c r="V38" s="55" t="e">
        <f t="shared" si="10"/>
        <v>#DIV/0!</v>
      </c>
      <c r="W38" s="50"/>
      <c r="X38" s="110" t="e">
        <f t="shared" si="11"/>
        <v>#DIV/0!</v>
      </c>
      <c r="Y38" s="114" t="e">
        <f t="shared" si="12"/>
        <v>#DIV/0!</v>
      </c>
      <c r="Z38" s="40"/>
      <c r="AA38" s="55" t="e">
        <f t="shared" si="13"/>
        <v>#DIV/0!</v>
      </c>
      <c r="AB38" s="40"/>
      <c r="AC38" s="55" t="e">
        <f t="shared" si="14"/>
        <v>#DIV/0!</v>
      </c>
      <c r="AD38" s="40"/>
      <c r="AE38" s="112" t="e">
        <f t="shared" si="15"/>
        <v>#DIV/0!</v>
      </c>
    </row>
    <row r="39" spans="1:31" ht="15">
      <c r="A39" s="5">
        <v>36</v>
      </c>
      <c r="B39" s="6" t="s">
        <v>31</v>
      </c>
      <c r="C39" s="62" t="s">
        <v>4</v>
      </c>
      <c r="D39" s="59">
        <v>300</v>
      </c>
      <c r="E39" s="59">
        <v>300</v>
      </c>
      <c r="F39" s="66">
        <f t="shared" si="16"/>
        <v>1</v>
      </c>
      <c r="G39" s="65">
        <v>300</v>
      </c>
      <c r="H39" s="65">
        <v>1</v>
      </c>
      <c r="I39" s="50">
        <v>300</v>
      </c>
      <c r="J39" s="50">
        <v>1</v>
      </c>
      <c r="K39" s="77">
        <f t="shared" si="4"/>
        <v>1</v>
      </c>
      <c r="L39" s="50">
        <v>300</v>
      </c>
      <c r="M39" s="50">
        <v>1</v>
      </c>
      <c r="N39" s="50">
        <v>300</v>
      </c>
      <c r="O39" s="50">
        <v>1</v>
      </c>
      <c r="P39" s="49">
        <v>273.3333333333333</v>
      </c>
      <c r="Q39" s="55">
        <f t="shared" si="7"/>
        <v>0.9111111111111111</v>
      </c>
      <c r="R39" s="112">
        <f t="shared" si="8"/>
        <v>0.9111111111111111</v>
      </c>
      <c r="S39" s="65"/>
      <c r="T39" s="49"/>
      <c r="U39" s="49"/>
      <c r="V39" s="55"/>
      <c r="W39" s="50"/>
      <c r="X39" s="110" t="e">
        <f t="shared" si="11"/>
        <v>#DIV/0!</v>
      </c>
      <c r="Y39" s="114" t="e">
        <f t="shared" si="12"/>
        <v>#DIV/0!</v>
      </c>
      <c r="Z39" s="40"/>
      <c r="AA39" s="55" t="e">
        <f t="shared" si="13"/>
        <v>#DIV/0!</v>
      </c>
      <c r="AB39" s="40"/>
      <c r="AC39" s="55" t="e">
        <f t="shared" si="14"/>
        <v>#DIV/0!</v>
      </c>
      <c r="AD39" s="40"/>
      <c r="AE39" s="112" t="e">
        <f t="shared" si="15"/>
        <v>#DIV/0!</v>
      </c>
    </row>
    <row r="40" spans="1:31" ht="15">
      <c r="A40" s="5">
        <v>37</v>
      </c>
      <c r="B40" s="6" t="s">
        <v>32</v>
      </c>
      <c r="C40" s="62" t="s">
        <v>4</v>
      </c>
      <c r="D40" s="59">
        <v>150</v>
      </c>
      <c r="E40" s="59">
        <v>150</v>
      </c>
      <c r="F40" s="66">
        <f t="shared" si="16"/>
        <v>1</v>
      </c>
      <c r="G40" s="65">
        <v>150</v>
      </c>
      <c r="H40" s="65">
        <f t="shared" si="2"/>
        <v>1</v>
      </c>
      <c r="I40" s="50">
        <v>150</v>
      </c>
      <c r="J40" s="50">
        <f t="shared" si="3"/>
        <v>1</v>
      </c>
      <c r="K40" s="77">
        <f t="shared" si="4"/>
        <v>1</v>
      </c>
      <c r="L40" s="50">
        <v>150</v>
      </c>
      <c r="M40" s="50">
        <f t="shared" si="5"/>
        <v>1</v>
      </c>
      <c r="N40" s="50">
        <v>150</v>
      </c>
      <c r="O40" s="50">
        <f t="shared" si="6"/>
        <v>1</v>
      </c>
      <c r="P40" s="49">
        <v>150</v>
      </c>
      <c r="Q40" s="55">
        <f t="shared" si="7"/>
        <v>1</v>
      </c>
      <c r="R40" s="112">
        <f t="shared" si="8"/>
        <v>1</v>
      </c>
      <c r="S40" s="65"/>
      <c r="T40" s="49">
        <f t="shared" si="9"/>
        <v>0</v>
      </c>
      <c r="U40" s="49"/>
      <c r="V40" s="55" t="e">
        <f t="shared" si="10"/>
        <v>#DIV/0!</v>
      </c>
      <c r="W40" s="50"/>
      <c r="X40" s="110" t="e">
        <f t="shared" si="11"/>
        <v>#DIV/0!</v>
      </c>
      <c r="Y40" s="114" t="e">
        <f t="shared" si="12"/>
        <v>#DIV/0!</v>
      </c>
      <c r="Z40" s="40"/>
      <c r="AA40" s="55" t="e">
        <f t="shared" si="13"/>
        <v>#DIV/0!</v>
      </c>
      <c r="AB40" s="40"/>
      <c r="AC40" s="55" t="e">
        <f t="shared" si="14"/>
        <v>#DIV/0!</v>
      </c>
      <c r="AD40" s="40"/>
      <c r="AE40" s="112" t="e">
        <f t="shared" si="15"/>
        <v>#DIV/0!</v>
      </c>
    </row>
    <row r="41" spans="1:31" ht="15">
      <c r="A41" s="5">
        <v>38</v>
      </c>
      <c r="B41" s="6" t="s">
        <v>118</v>
      </c>
      <c r="C41" s="62" t="s">
        <v>4</v>
      </c>
      <c r="D41" s="59">
        <v>127.925</v>
      </c>
      <c r="E41" s="59">
        <v>123.225</v>
      </c>
      <c r="F41" s="66">
        <f t="shared" si="16"/>
        <v>0.9632597224936486</v>
      </c>
      <c r="G41" s="65">
        <v>123.55</v>
      </c>
      <c r="H41" s="65">
        <f t="shared" si="2"/>
        <v>1.0026374518157841</v>
      </c>
      <c r="I41" s="50">
        <v>127.24</v>
      </c>
      <c r="J41" s="50">
        <f t="shared" si="3"/>
        <v>1.0298664508296236</v>
      </c>
      <c r="K41" s="77">
        <f t="shared" si="4"/>
        <v>0.9946452999804573</v>
      </c>
      <c r="L41" s="50">
        <v>119.55</v>
      </c>
      <c r="M41" s="50">
        <f t="shared" si="5"/>
        <v>0.9395630304935555</v>
      </c>
      <c r="N41" s="50">
        <v>126.63333333333333</v>
      </c>
      <c r="O41" s="50">
        <f t="shared" si="6"/>
        <v>1.0592499651470793</v>
      </c>
      <c r="P41" s="49">
        <v>125.76</v>
      </c>
      <c r="Q41" s="55">
        <f t="shared" si="7"/>
        <v>0.9931034482758622</v>
      </c>
      <c r="R41" s="112">
        <f t="shared" si="8"/>
        <v>0.9883684375982396</v>
      </c>
      <c r="S41" s="65"/>
      <c r="T41" s="49">
        <f t="shared" si="9"/>
        <v>0</v>
      </c>
      <c r="U41" s="49"/>
      <c r="V41" s="55" t="e">
        <f t="shared" si="10"/>
        <v>#DIV/0!</v>
      </c>
      <c r="W41" s="50"/>
      <c r="X41" s="110" t="e">
        <f t="shared" si="11"/>
        <v>#DIV/0!</v>
      </c>
      <c r="Y41" s="114" t="e">
        <f t="shared" si="12"/>
        <v>#DIV/0!</v>
      </c>
      <c r="Z41" s="40"/>
      <c r="AA41" s="55" t="e">
        <f t="shared" si="13"/>
        <v>#DIV/0!</v>
      </c>
      <c r="AB41" s="40"/>
      <c r="AC41" s="55" t="e">
        <f t="shared" si="14"/>
        <v>#DIV/0!</v>
      </c>
      <c r="AD41" s="40"/>
      <c r="AE41" s="112" t="e">
        <f t="shared" si="15"/>
        <v>#DIV/0!</v>
      </c>
    </row>
    <row r="42" spans="1:31" ht="15">
      <c r="A42" s="5">
        <v>39</v>
      </c>
      <c r="B42" s="6" t="s">
        <v>33</v>
      </c>
      <c r="C42" s="62" t="s">
        <v>4</v>
      </c>
      <c r="D42" s="59">
        <v>94.16</v>
      </c>
      <c r="E42" s="59">
        <v>96.2</v>
      </c>
      <c r="F42" s="66">
        <f t="shared" si="16"/>
        <v>1.0216652506372133</v>
      </c>
      <c r="G42" s="65">
        <v>97.84</v>
      </c>
      <c r="H42" s="65">
        <f t="shared" si="2"/>
        <v>1.017047817047817</v>
      </c>
      <c r="I42" s="50">
        <v>106.5</v>
      </c>
      <c r="J42" s="50">
        <f t="shared" si="3"/>
        <v>1.088511856091578</v>
      </c>
      <c r="K42" s="77">
        <f t="shared" si="4"/>
        <v>1.131053525913339</v>
      </c>
      <c r="L42" s="50">
        <v>95.84</v>
      </c>
      <c r="M42" s="50">
        <f t="shared" si="5"/>
        <v>0.899906103286385</v>
      </c>
      <c r="N42" s="50">
        <v>98.975</v>
      </c>
      <c r="O42" s="50">
        <f t="shared" si="6"/>
        <v>1.0327107679465775</v>
      </c>
      <c r="P42" s="49">
        <v>102.04</v>
      </c>
      <c r="Q42" s="55">
        <f t="shared" si="7"/>
        <v>1.030967416014145</v>
      </c>
      <c r="R42" s="112">
        <f t="shared" si="8"/>
        <v>0.9581220657276994</v>
      </c>
      <c r="S42" s="65"/>
      <c r="T42" s="49">
        <f t="shared" si="9"/>
        <v>0</v>
      </c>
      <c r="U42" s="49"/>
      <c r="V42" s="55" t="e">
        <f t="shared" si="10"/>
        <v>#DIV/0!</v>
      </c>
      <c r="W42" s="50"/>
      <c r="X42" s="110" t="e">
        <f t="shared" si="11"/>
        <v>#DIV/0!</v>
      </c>
      <c r="Y42" s="114" t="e">
        <f t="shared" si="12"/>
        <v>#DIV/0!</v>
      </c>
      <c r="Z42" s="40"/>
      <c r="AA42" s="55" t="e">
        <f t="shared" si="13"/>
        <v>#DIV/0!</v>
      </c>
      <c r="AB42" s="40"/>
      <c r="AC42" s="55" t="e">
        <f t="shared" si="14"/>
        <v>#DIV/0!</v>
      </c>
      <c r="AD42" s="40"/>
      <c r="AE42" s="112" t="e">
        <f t="shared" si="15"/>
        <v>#DIV/0!</v>
      </c>
    </row>
    <row r="43" spans="1:31" ht="15">
      <c r="A43" s="5">
        <v>40</v>
      </c>
      <c r="B43" s="6" t="s">
        <v>34</v>
      </c>
      <c r="C43" s="62" t="s">
        <v>4</v>
      </c>
      <c r="D43" s="59">
        <v>103.56</v>
      </c>
      <c r="E43" s="59">
        <v>101.96</v>
      </c>
      <c r="F43" s="66">
        <f t="shared" si="16"/>
        <v>0.9845500193124758</v>
      </c>
      <c r="G43" s="65">
        <v>104.5</v>
      </c>
      <c r="H43" s="65">
        <f t="shared" si="2"/>
        <v>1.0249117300902315</v>
      </c>
      <c r="I43" s="50">
        <v>106.38</v>
      </c>
      <c r="J43" s="50">
        <f t="shared" si="3"/>
        <v>1.0179904306220096</v>
      </c>
      <c r="K43" s="77">
        <f t="shared" si="4"/>
        <v>1.0272305909617614</v>
      </c>
      <c r="L43" s="50">
        <v>103.52</v>
      </c>
      <c r="M43" s="50">
        <f t="shared" si="5"/>
        <v>0.9731152472269223</v>
      </c>
      <c r="N43" s="50">
        <v>102.85</v>
      </c>
      <c r="O43" s="50">
        <f t="shared" si="6"/>
        <v>0.9935278207109737</v>
      </c>
      <c r="P43" s="49">
        <v>112.25714285714285</v>
      </c>
      <c r="Q43" s="55">
        <f t="shared" si="7"/>
        <v>1.0914646850475727</v>
      </c>
      <c r="R43" s="112">
        <f t="shared" si="8"/>
        <v>1.0552466897644561</v>
      </c>
      <c r="S43" s="65"/>
      <c r="T43" s="49">
        <f t="shared" si="9"/>
        <v>0</v>
      </c>
      <c r="U43" s="49"/>
      <c r="V43" s="55" t="e">
        <f t="shared" si="10"/>
        <v>#DIV/0!</v>
      </c>
      <c r="W43" s="50"/>
      <c r="X43" s="110" t="e">
        <f t="shared" si="11"/>
        <v>#DIV/0!</v>
      </c>
      <c r="Y43" s="114" t="e">
        <f t="shared" si="12"/>
        <v>#DIV/0!</v>
      </c>
      <c r="Z43" s="40"/>
      <c r="AA43" s="55" t="e">
        <f t="shared" si="13"/>
        <v>#DIV/0!</v>
      </c>
      <c r="AB43" s="40"/>
      <c r="AC43" s="55" t="e">
        <f t="shared" si="14"/>
        <v>#DIV/0!</v>
      </c>
      <c r="AD43" s="40"/>
      <c r="AE43" s="112" t="e">
        <f t="shared" si="15"/>
        <v>#DIV/0!</v>
      </c>
    </row>
    <row r="44" spans="1:31" ht="15">
      <c r="A44" s="8">
        <v>41</v>
      </c>
      <c r="B44" s="6" t="s">
        <v>35</v>
      </c>
      <c r="C44" s="62" t="s">
        <v>4</v>
      </c>
      <c r="D44" s="59">
        <v>238.3</v>
      </c>
      <c r="E44" s="59">
        <v>236.225</v>
      </c>
      <c r="F44" s="66">
        <f t="shared" si="16"/>
        <v>0.9912924884599243</v>
      </c>
      <c r="G44" s="65">
        <v>237.575</v>
      </c>
      <c r="H44" s="65">
        <f t="shared" si="2"/>
        <v>1.0057148904645994</v>
      </c>
      <c r="I44" s="50">
        <v>248.6783333333333</v>
      </c>
      <c r="J44" s="50">
        <f t="shared" si="3"/>
        <v>1.046736118418745</v>
      </c>
      <c r="K44" s="77">
        <f t="shared" si="4"/>
        <v>1.043551545670723</v>
      </c>
      <c r="L44" s="50">
        <v>252.80166666666665</v>
      </c>
      <c r="M44" s="50">
        <f t="shared" si="5"/>
        <v>1.0165809915084414</v>
      </c>
      <c r="N44" s="50">
        <v>253</v>
      </c>
      <c r="O44" s="50">
        <f t="shared" si="6"/>
        <v>1.0007845412411576</v>
      </c>
      <c r="P44" s="49">
        <v>249</v>
      </c>
      <c r="Q44" s="55">
        <f t="shared" si="7"/>
        <v>0.9841897233201581</v>
      </c>
      <c r="R44" s="112">
        <f t="shared" si="8"/>
        <v>1.0012935049964147</v>
      </c>
      <c r="S44" s="65"/>
      <c r="T44" s="49">
        <f t="shared" si="9"/>
        <v>0</v>
      </c>
      <c r="U44" s="49"/>
      <c r="V44" s="55" t="e">
        <f t="shared" si="10"/>
        <v>#DIV/0!</v>
      </c>
      <c r="W44" s="50"/>
      <c r="X44" s="110" t="e">
        <f t="shared" si="11"/>
        <v>#DIV/0!</v>
      </c>
      <c r="Y44" s="114" t="e">
        <f t="shared" si="12"/>
        <v>#DIV/0!</v>
      </c>
      <c r="Z44" s="40"/>
      <c r="AA44" s="55" t="e">
        <f t="shared" si="13"/>
        <v>#DIV/0!</v>
      </c>
      <c r="AB44" s="40"/>
      <c r="AC44" s="55" t="e">
        <f t="shared" si="14"/>
        <v>#DIV/0!</v>
      </c>
      <c r="AD44" s="40"/>
      <c r="AE44" s="112" t="e">
        <f t="shared" si="15"/>
        <v>#DIV/0!</v>
      </c>
    </row>
    <row r="45" spans="1:31" ht="15">
      <c r="A45" s="8">
        <v>42</v>
      </c>
      <c r="B45" s="6" t="s">
        <v>36</v>
      </c>
      <c r="C45" s="62" t="s">
        <v>4</v>
      </c>
      <c r="D45" s="59">
        <v>144.4</v>
      </c>
      <c r="E45" s="59">
        <v>146.2</v>
      </c>
      <c r="F45" s="66">
        <f t="shared" si="16"/>
        <v>1.0124653739612188</v>
      </c>
      <c r="G45" s="65">
        <v>137.83</v>
      </c>
      <c r="H45" s="65">
        <f t="shared" si="2"/>
        <v>0.9427496580027361</v>
      </c>
      <c r="I45" s="50">
        <v>152.73333333333332</v>
      </c>
      <c r="J45" s="50">
        <f t="shared" si="3"/>
        <v>1.1081283706982028</v>
      </c>
      <c r="K45" s="77">
        <f t="shared" si="4"/>
        <v>1.0577100646352722</v>
      </c>
      <c r="L45" s="50">
        <v>154.672</v>
      </c>
      <c r="M45" s="50">
        <f t="shared" si="5"/>
        <v>1.0126931470973375</v>
      </c>
      <c r="N45" s="50">
        <v>159.2</v>
      </c>
      <c r="O45" s="50">
        <f t="shared" si="6"/>
        <v>1.0292748525912898</v>
      </c>
      <c r="P45" s="49">
        <v>163.28571428571428</v>
      </c>
      <c r="Q45" s="55">
        <f t="shared" si="7"/>
        <v>1.0256640344580044</v>
      </c>
      <c r="R45" s="112">
        <f t="shared" si="8"/>
        <v>1.069090228845794</v>
      </c>
      <c r="S45" s="65"/>
      <c r="T45" s="49">
        <f t="shared" si="9"/>
        <v>0</v>
      </c>
      <c r="U45" s="49"/>
      <c r="V45" s="55" t="e">
        <f t="shared" si="10"/>
        <v>#DIV/0!</v>
      </c>
      <c r="W45" s="50"/>
      <c r="X45" s="110" t="e">
        <f t="shared" si="11"/>
        <v>#DIV/0!</v>
      </c>
      <c r="Y45" s="114" t="e">
        <f t="shared" si="12"/>
        <v>#DIV/0!</v>
      </c>
      <c r="Z45" s="40"/>
      <c r="AA45" s="55" t="e">
        <f t="shared" si="13"/>
        <v>#DIV/0!</v>
      </c>
      <c r="AB45" s="40"/>
      <c r="AC45" s="55" t="e">
        <f t="shared" si="14"/>
        <v>#DIV/0!</v>
      </c>
      <c r="AD45" s="40"/>
      <c r="AE45" s="112" t="e">
        <f t="shared" si="15"/>
        <v>#DIV/0!</v>
      </c>
    </row>
    <row r="46" spans="1:31" ht="15">
      <c r="A46" s="5">
        <v>43</v>
      </c>
      <c r="B46" s="6" t="s">
        <v>37</v>
      </c>
      <c r="C46" s="62" t="s">
        <v>4</v>
      </c>
      <c r="D46" s="59">
        <v>217.45</v>
      </c>
      <c r="E46" s="59">
        <v>213.46</v>
      </c>
      <c r="F46" s="66">
        <f t="shared" si="16"/>
        <v>0.9816509542423546</v>
      </c>
      <c r="G46" s="65">
        <v>227.14</v>
      </c>
      <c r="H46" s="65">
        <f t="shared" si="2"/>
        <v>1.0640869483744027</v>
      </c>
      <c r="I46" s="50">
        <v>233.3</v>
      </c>
      <c r="J46" s="50">
        <f t="shared" si="3"/>
        <v>1.0271198379853836</v>
      </c>
      <c r="K46" s="77">
        <f t="shared" si="4"/>
        <v>1.0728903196137045</v>
      </c>
      <c r="L46" s="50">
        <v>238.76833333333335</v>
      </c>
      <c r="M46" s="50">
        <f t="shared" si="5"/>
        <v>1.0234390627232461</v>
      </c>
      <c r="N46" s="50">
        <v>242.58</v>
      </c>
      <c r="O46" s="50">
        <f t="shared" si="6"/>
        <v>1.0159638701391167</v>
      </c>
      <c r="P46" s="49">
        <v>258.43333333333334</v>
      </c>
      <c r="Q46" s="55">
        <f t="shared" si="7"/>
        <v>1.0653530106906313</v>
      </c>
      <c r="R46" s="112">
        <f t="shared" si="8"/>
        <v>1.1077296756679527</v>
      </c>
      <c r="S46" s="65"/>
      <c r="T46" s="49">
        <f t="shared" si="9"/>
        <v>0</v>
      </c>
      <c r="U46" s="49"/>
      <c r="V46" s="55" t="e">
        <f t="shared" si="10"/>
        <v>#DIV/0!</v>
      </c>
      <c r="W46" s="50"/>
      <c r="X46" s="110" t="e">
        <f t="shared" si="11"/>
        <v>#DIV/0!</v>
      </c>
      <c r="Y46" s="114" t="e">
        <f t="shared" si="12"/>
        <v>#DIV/0!</v>
      </c>
      <c r="Z46" s="40"/>
      <c r="AA46" s="55" t="e">
        <f t="shared" si="13"/>
        <v>#DIV/0!</v>
      </c>
      <c r="AB46" s="40"/>
      <c r="AC46" s="55" t="e">
        <f t="shared" si="14"/>
        <v>#DIV/0!</v>
      </c>
      <c r="AD46" s="40"/>
      <c r="AE46" s="112" t="e">
        <f t="shared" si="15"/>
        <v>#DIV/0!</v>
      </c>
    </row>
    <row r="47" spans="1:31" ht="15">
      <c r="A47" s="5">
        <v>44</v>
      </c>
      <c r="B47" s="6" t="s">
        <v>38</v>
      </c>
      <c r="C47" s="62" t="s">
        <v>4</v>
      </c>
      <c r="D47" s="59">
        <v>78.92</v>
      </c>
      <c r="E47" s="59">
        <v>78.52</v>
      </c>
      <c r="F47" s="66">
        <f t="shared" si="16"/>
        <v>0.9949315762797769</v>
      </c>
      <c r="G47" s="65">
        <v>80.84</v>
      </c>
      <c r="H47" s="65">
        <f t="shared" si="2"/>
        <v>1.0295466123280694</v>
      </c>
      <c r="I47" s="50">
        <v>79.7</v>
      </c>
      <c r="J47" s="50">
        <f t="shared" si="3"/>
        <v>0.9858980702622464</v>
      </c>
      <c r="K47" s="77">
        <f t="shared" si="4"/>
        <v>1.009883426254435</v>
      </c>
      <c r="L47" s="50">
        <v>77.5</v>
      </c>
      <c r="M47" s="50">
        <f t="shared" si="5"/>
        <v>0.972396486825596</v>
      </c>
      <c r="N47" s="50">
        <v>72.95</v>
      </c>
      <c r="O47" s="50">
        <f t="shared" si="6"/>
        <v>0.9412903225806452</v>
      </c>
      <c r="P47" s="49">
        <v>75.2</v>
      </c>
      <c r="Q47" s="55">
        <f t="shared" si="7"/>
        <v>1.0308430431802604</v>
      </c>
      <c r="R47" s="112">
        <f t="shared" si="8"/>
        <v>0.9435382685069009</v>
      </c>
      <c r="S47" s="65"/>
      <c r="T47" s="49">
        <f t="shared" si="9"/>
        <v>0</v>
      </c>
      <c r="U47" s="49"/>
      <c r="V47" s="55" t="e">
        <f t="shared" si="10"/>
        <v>#DIV/0!</v>
      </c>
      <c r="W47" s="50"/>
      <c r="X47" s="110" t="e">
        <f t="shared" si="11"/>
        <v>#DIV/0!</v>
      </c>
      <c r="Y47" s="114" t="e">
        <f t="shared" si="12"/>
        <v>#DIV/0!</v>
      </c>
      <c r="Z47" s="40"/>
      <c r="AA47" s="55" t="e">
        <f t="shared" si="13"/>
        <v>#DIV/0!</v>
      </c>
      <c r="AB47" s="40"/>
      <c r="AC47" s="55" t="e">
        <f t="shared" si="14"/>
        <v>#DIV/0!</v>
      </c>
      <c r="AD47" s="40"/>
      <c r="AE47" s="112" t="e">
        <f t="shared" si="15"/>
        <v>#DIV/0!</v>
      </c>
    </row>
    <row r="48" spans="1:31" ht="15">
      <c r="A48" s="5">
        <v>45</v>
      </c>
      <c r="B48" s="6" t="s">
        <v>39</v>
      </c>
      <c r="C48" s="62" t="s">
        <v>4</v>
      </c>
      <c r="D48" s="59">
        <v>88.48</v>
      </c>
      <c r="E48" s="59">
        <v>90</v>
      </c>
      <c r="F48" s="66">
        <f t="shared" si="16"/>
        <v>1.0171790235081375</v>
      </c>
      <c r="G48" s="65">
        <v>93.975</v>
      </c>
      <c r="H48" s="65">
        <f t="shared" si="2"/>
        <v>1.0441666666666667</v>
      </c>
      <c r="I48" s="50">
        <v>77.76</v>
      </c>
      <c r="J48" s="50">
        <f t="shared" si="3"/>
        <v>0.8274541101356745</v>
      </c>
      <c r="K48" s="77">
        <f t="shared" si="4"/>
        <v>0.8788426763110309</v>
      </c>
      <c r="L48" s="50">
        <v>80.74</v>
      </c>
      <c r="M48" s="50">
        <f t="shared" si="5"/>
        <v>1.0383230452674896</v>
      </c>
      <c r="N48" s="50">
        <v>79.75</v>
      </c>
      <c r="O48" s="50">
        <f t="shared" si="6"/>
        <v>0.9877384196185287</v>
      </c>
      <c r="P48" s="49">
        <v>78.6</v>
      </c>
      <c r="Q48" s="55">
        <f t="shared" si="7"/>
        <v>0.9855799373040751</v>
      </c>
      <c r="R48" s="112">
        <f t="shared" si="8"/>
        <v>1.0108024691358024</v>
      </c>
      <c r="S48" s="65"/>
      <c r="T48" s="49">
        <f t="shared" si="9"/>
        <v>0</v>
      </c>
      <c r="U48" s="49"/>
      <c r="V48" s="55" t="e">
        <f t="shared" si="10"/>
        <v>#DIV/0!</v>
      </c>
      <c r="W48" s="50"/>
      <c r="X48" s="110" t="e">
        <f t="shared" si="11"/>
        <v>#DIV/0!</v>
      </c>
      <c r="Y48" s="114" t="e">
        <f t="shared" si="12"/>
        <v>#DIV/0!</v>
      </c>
      <c r="Z48" s="40"/>
      <c r="AA48" s="55" t="e">
        <f t="shared" si="13"/>
        <v>#DIV/0!</v>
      </c>
      <c r="AB48" s="40"/>
      <c r="AC48" s="55" t="e">
        <f t="shared" si="14"/>
        <v>#DIV/0!</v>
      </c>
      <c r="AD48" s="40"/>
      <c r="AE48" s="112" t="e">
        <f t="shared" si="15"/>
        <v>#DIV/0!</v>
      </c>
    </row>
    <row r="49" spans="1:31" ht="15">
      <c r="A49" s="5">
        <v>46</v>
      </c>
      <c r="B49" s="6" t="s">
        <v>40</v>
      </c>
      <c r="C49" s="62" t="s">
        <v>4</v>
      </c>
      <c r="D49" s="59">
        <v>109.175</v>
      </c>
      <c r="E49" s="59">
        <v>107.925</v>
      </c>
      <c r="F49" s="66">
        <f t="shared" si="16"/>
        <v>0.9885504923288299</v>
      </c>
      <c r="G49" s="65">
        <v>105.14</v>
      </c>
      <c r="H49" s="65">
        <f t="shared" si="2"/>
        <v>0.9741950428538337</v>
      </c>
      <c r="I49" s="50">
        <v>105.46666666666665</v>
      </c>
      <c r="J49" s="50">
        <f t="shared" si="3"/>
        <v>1.0031069684864624</v>
      </c>
      <c r="K49" s="77">
        <f t="shared" si="4"/>
        <v>0.9660331272421953</v>
      </c>
      <c r="L49" s="50">
        <v>91.3</v>
      </c>
      <c r="M49" s="50">
        <f t="shared" si="5"/>
        <v>0.8656763590391909</v>
      </c>
      <c r="N49" s="50">
        <v>95.43333333333334</v>
      </c>
      <c r="O49" s="50">
        <f t="shared" si="6"/>
        <v>1.0452719970792261</v>
      </c>
      <c r="P49" s="49">
        <v>90.86</v>
      </c>
      <c r="Q49" s="55">
        <f t="shared" si="7"/>
        <v>0.9520782396088019</v>
      </c>
      <c r="R49" s="112">
        <f t="shared" si="8"/>
        <v>0.8615044247787612</v>
      </c>
      <c r="S49" s="65"/>
      <c r="T49" s="49">
        <f t="shared" si="9"/>
        <v>0</v>
      </c>
      <c r="U49" s="49"/>
      <c r="V49" s="55" t="e">
        <f t="shared" si="10"/>
        <v>#DIV/0!</v>
      </c>
      <c r="W49" s="50"/>
      <c r="X49" s="110" t="e">
        <f t="shared" si="11"/>
        <v>#DIV/0!</v>
      </c>
      <c r="Y49" s="114" t="e">
        <f t="shared" si="12"/>
        <v>#DIV/0!</v>
      </c>
      <c r="Z49" s="40"/>
      <c r="AA49" s="55" t="e">
        <f t="shared" si="13"/>
        <v>#DIV/0!</v>
      </c>
      <c r="AB49" s="40"/>
      <c r="AC49" s="55" t="e">
        <f t="shared" si="14"/>
        <v>#DIV/0!</v>
      </c>
      <c r="AD49" s="40"/>
      <c r="AE49" s="112" t="e">
        <f t="shared" si="15"/>
        <v>#DIV/0!</v>
      </c>
    </row>
    <row r="50" spans="1:31" ht="15">
      <c r="A50" s="5">
        <v>47</v>
      </c>
      <c r="B50" s="6" t="s">
        <v>41</v>
      </c>
      <c r="C50" s="62" t="s">
        <v>4</v>
      </c>
      <c r="D50" s="59">
        <v>116.675</v>
      </c>
      <c r="E50" s="59">
        <v>112.925</v>
      </c>
      <c r="F50" s="66">
        <f t="shared" si="16"/>
        <v>0.9678594386115278</v>
      </c>
      <c r="G50" s="65">
        <v>111.675</v>
      </c>
      <c r="H50" s="65">
        <f t="shared" si="2"/>
        <v>0.9889307062209431</v>
      </c>
      <c r="I50" s="50">
        <v>121.675</v>
      </c>
      <c r="J50" s="50">
        <f t="shared" si="3"/>
        <v>1.0895455563017686</v>
      </c>
      <c r="K50" s="77">
        <f t="shared" si="4"/>
        <v>1.0428540818512966</v>
      </c>
      <c r="L50" s="50">
        <v>130.725</v>
      </c>
      <c r="M50" s="50">
        <f t="shared" si="5"/>
        <v>1.074378467228272</v>
      </c>
      <c r="N50" s="50">
        <v>134.33333333333334</v>
      </c>
      <c r="O50" s="50">
        <f t="shared" si="6"/>
        <v>1.027602473385606</v>
      </c>
      <c r="P50" s="49">
        <v>127.66666666666667</v>
      </c>
      <c r="Q50" s="55">
        <f t="shared" si="7"/>
        <v>0.9503722084367245</v>
      </c>
      <c r="R50" s="112">
        <f t="shared" si="8"/>
        <v>1.0492432025203753</v>
      </c>
      <c r="S50" s="65"/>
      <c r="T50" s="49">
        <f t="shared" si="9"/>
        <v>0</v>
      </c>
      <c r="U50" s="49"/>
      <c r="V50" s="55" t="e">
        <f t="shared" si="10"/>
        <v>#DIV/0!</v>
      </c>
      <c r="W50" s="50"/>
      <c r="X50" s="110" t="e">
        <f t="shared" si="11"/>
        <v>#DIV/0!</v>
      </c>
      <c r="Y50" s="114" t="e">
        <f t="shared" si="12"/>
        <v>#DIV/0!</v>
      </c>
      <c r="Z50" s="40"/>
      <c r="AA50" s="55" t="e">
        <f t="shared" si="13"/>
        <v>#DIV/0!</v>
      </c>
      <c r="AB50" s="40"/>
      <c r="AC50" s="55" t="e">
        <f t="shared" si="14"/>
        <v>#DIV/0!</v>
      </c>
      <c r="AD50" s="40"/>
      <c r="AE50" s="112" t="e">
        <f t="shared" si="15"/>
        <v>#DIV/0!</v>
      </c>
    </row>
    <row r="51" spans="1:31" ht="15">
      <c r="A51" s="5">
        <v>48</v>
      </c>
      <c r="B51" s="6" t="s">
        <v>42</v>
      </c>
      <c r="C51" s="62" t="s">
        <v>4</v>
      </c>
      <c r="D51" s="59">
        <v>128.1</v>
      </c>
      <c r="E51" s="59">
        <v>110.34</v>
      </c>
      <c r="F51" s="66">
        <f t="shared" si="16"/>
        <v>0.8613583138173303</v>
      </c>
      <c r="G51" s="65">
        <v>116.33800000000001</v>
      </c>
      <c r="H51" s="65">
        <f t="shared" si="2"/>
        <v>1.0543592532173283</v>
      </c>
      <c r="I51" s="50">
        <v>124.32</v>
      </c>
      <c r="J51" s="50">
        <f t="shared" si="3"/>
        <v>1.0686104282349704</v>
      </c>
      <c r="K51" s="77">
        <f t="shared" si="4"/>
        <v>0.9704918032786884</v>
      </c>
      <c r="L51" s="50">
        <v>136.62</v>
      </c>
      <c r="M51" s="50">
        <f t="shared" si="5"/>
        <v>1.098938223938224</v>
      </c>
      <c r="N51" s="50">
        <v>126.875</v>
      </c>
      <c r="O51" s="50">
        <f t="shared" si="6"/>
        <v>0.9286707656272873</v>
      </c>
      <c r="P51" s="49">
        <v>130.53333333333333</v>
      </c>
      <c r="Q51" s="55">
        <f t="shared" si="7"/>
        <v>1.0288341543513957</v>
      </c>
      <c r="R51" s="112">
        <f t="shared" si="8"/>
        <v>1.04997854997855</v>
      </c>
      <c r="S51" s="65"/>
      <c r="T51" s="49">
        <f t="shared" si="9"/>
        <v>0</v>
      </c>
      <c r="U51" s="49"/>
      <c r="V51" s="55" t="e">
        <f t="shared" si="10"/>
        <v>#DIV/0!</v>
      </c>
      <c r="W51" s="50"/>
      <c r="X51" s="110" t="e">
        <f t="shared" si="11"/>
        <v>#DIV/0!</v>
      </c>
      <c r="Y51" s="114" t="e">
        <f t="shared" si="12"/>
        <v>#DIV/0!</v>
      </c>
      <c r="Z51" s="40"/>
      <c r="AA51" s="55" t="e">
        <f t="shared" si="13"/>
        <v>#DIV/0!</v>
      </c>
      <c r="AB51" s="40"/>
      <c r="AC51" s="55" t="e">
        <f t="shared" si="14"/>
        <v>#DIV/0!</v>
      </c>
      <c r="AD51" s="40"/>
      <c r="AE51" s="112" t="e">
        <f t="shared" si="15"/>
        <v>#DIV/0!</v>
      </c>
    </row>
    <row r="52" spans="1:31" ht="15">
      <c r="A52" s="5">
        <v>49</v>
      </c>
      <c r="B52" s="6" t="s">
        <v>43</v>
      </c>
      <c r="C52" s="62" t="s">
        <v>4</v>
      </c>
      <c r="D52" s="59">
        <v>135.6</v>
      </c>
      <c r="E52" s="59">
        <v>125.225</v>
      </c>
      <c r="F52" s="66">
        <f t="shared" si="16"/>
        <v>0.9234882005899705</v>
      </c>
      <c r="G52" s="65">
        <v>123.3</v>
      </c>
      <c r="H52" s="65">
        <f t="shared" si="2"/>
        <v>0.9846276701936515</v>
      </c>
      <c r="I52" s="50">
        <v>129.1</v>
      </c>
      <c r="J52" s="50">
        <f t="shared" si="3"/>
        <v>1.0470397404703973</v>
      </c>
      <c r="K52" s="77">
        <f t="shared" si="4"/>
        <v>0.9520648967551623</v>
      </c>
      <c r="L52" s="50">
        <v>136.4</v>
      </c>
      <c r="M52" s="50">
        <f t="shared" si="5"/>
        <v>1.0565453137103022</v>
      </c>
      <c r="N52" s="50">
        <v>146.2</v>
      </c>
      <c r="O52" s="50">
        <f t="shared" si="6"/>
        <v>1.0718475073313782</v>
      </c>
      <c r="P52" s="49">
        <v>158.3</v>
      </c>
      <c r="Q52" s="55">
        <f t="shared" si="7"/>
        <v>1.082763337893297</v>
      </c>
      <c r="R52" s="112">
        <f t="shared" si="8"/>
        <v>1.2261812548412085</v>
      </c>
      <c r="S52" s="65"/>
      <c r="T52" s="49">
        <f t="shared" si="9"/>
        <v>0</v>
      </c>
      <c r="U52" s="49"/>
      <c r="V52" s="55" t="e">
        <f t="shared" si="10"/>
        <v>#DIV/0!</v>
      </c>
      <c r="W52" s="50"/>
      <c r="X52" s="110" t="e">
        <f t="shared" si="11"/>
        <v>#DIV/0!</v>
      </c>
      <c r="Y52" s="114" t="e">
        <f t="shared" si="12"/>
        <v>#DIV/0!</v>
      </c>
      <c r="Z52" s="40"/>
      <c r="AA52" s="55" t="e">
        <f t="shared" si="13"/>
        <v>#DIV/0!</v>
      </c>
      <c r="AB52" s="40"/>
      <c r="AC52" s="55" t="e">
        <f t="shared" si="14"/>
        <v>#DIV/0!</v>
      </c>
      <c r="AD52" s="40"/>
      <c r="AE52" s="112" t="e">
        <f t="shared" si="15"/>
        <v>#DIV/0!</v>
      </c>
    </row>
    <row r="53" spans="1:31" ht="15">
      <c r="A53" s="5">
        <v>50</v>
      </c>
      <c r="B53" s="6" t="s">
        <v>44</v>
      </c>
      <c r="C53" s="62" t="s">
        <v>45</v>
      </c>
      <c r="D53" s="59" t="s">
        <v>108</v>
      </c>
      <c r="E53" s="59" t="s">
        <v>108</v>
      </c>
      <c r="F53" s="66">
        <v>1</v>
      </c>
      <c r="G53" s="65" t="s">
        <v>108</v>
      </c>
      <c r="H53" s="65">
        <v>1</v>
      </c>
      <c r="I53" s="50" t="s">
        <v>108</v>
      </c>
      <c r="J53" s="50">
        <v>1</v>
      </c>
      <c r="K53" s="77">
        <f t="shared" si="4"/>
        <v>1</v>
      </c>
      <c r="L53" s="50" t="s">
        <v>108</v>
      </c>
      <c r="M53" s="50">
        <v>1</v>
      </c>
      <c r="N53" s="50" t="s">
        <v>108</v>
      </c>
      <c r="O53" s="50">
        <v>1</v>
      </c>
      <c r="P53" s="49" t="s">
        <v>108</v>
      </c>
      <c r="Q53" s="55"/>
      <c r="R53" s="112">
        <f t="shared" si="8"/>
        <v>0</v>
      </c>
      <c r="S53" s="65"/>
      <c r="T53" s="49"/>
      <c r="U53" s="49"/>
      <c r="V53" s="55"/>
      <c r="W53" s="50"/>
      <c r="X53" s="110"/>
      <c r="Y53" s="114">
        <f t="shared" si="12"/>
        <v>0</v>
      </c>
      <c r="Z53" s="40"/>
      <c r="AA53" s="55" t="e">
        <f t="shared" si="13"/>
        <v>#DIV/0!</v>
      </c>
      <c r="AB53" s="40"/>
      <c r="AC53" s="55" t="e">
        <f t="shared" si="14"/>
        <v>#DIV/0!</v>
      </c>
      <c r="AD53" s="40"/>
      <c r="AE53" s="112" t="e">
        <f t="shared" si="15"/>
        <v>#DIV/0!</v>
      </c>
    </row>
    <row r="54" spans="1:31" ht="30">
      <c r="A54" s="5">
        <v>51</v>
      </c>
      <c r="B54" s="7" t="s">
        <v>96</v>
      </c>
      <c r="C54" s="62" t="s">
        <v>45</v>
      </c>
      <c r="D54" s="101">
        <v>23.905</v>
      </c>
      <c r="E54" s="101">
        <v>24.204</v>
      </c>
      <c r="F54" s="66">
        <f aca="true" t="shared" si="17" ref="F54:F62">E54/D54</f>
        <v>1.012507843547375</v>
      </c>
      <c r="G54" s="100">
        <v>24.04</v>
      </c>
      <c r="H54" s="65">
        <f t="shared" si="2"/>
        <v>0.9932242604528176</v>
      </c>
      <c r="I54" s="102">
        <v>24.02</v>
      </c>
      <c r="J54" s="50">
        <f t="shared" si="3"/>
        <v>0.9991680532445923</v>
      </c>
      <c r="K54" s="77">
        <f t="shared" si="4"/>
        <v>1.0048107090566827</v>
      </c>
      <c r="L54" s="102">
        <v>23.331666666666667</v>
      </c>
      <c r="M54" s="50">
        <f t="shared" si="5"/>
        <v>0.9713433250069387</v>
      </c>
      <c r="N54" s="102">
        <v>24.56</v>
      </c>
      <c r="O54" s="50">
        <f t="shared" si="6"/>
        <v>1.0526466176155438</v>
      </c>
      <c r="P54" s="53">
        <v>25.225</v>
      </c>
      <c r="Q54" s="55">
        <f t="shared" si="7"/>
        <v>1.0270765472312704</v>
      </c>
      <c r="R54" s="112">
        <f t="shared" si="8"/>
        <v>1.050166527893422</v>
      </c>
      <c r="S54" s="100"/>
      <c r="T54" s="49">
        <f t="shared" si="9"/>
        <v>0</v>
      </c>
      <c r="U54" s="53"/>
      <c r="V54" s="55" t="e">
        <f t="shared" si="10"/>
        <v>#DIV/0!</v>
      </c>
      <c r="W54" s="50"/>
      <c r="X54" s="110" t="e">
        <f t="shared" si="11"/>
        <v>#DIV/0!</v>
      </c>
      <c r="Y54" s="114" t="e">
        <f t="shared" si="12"/>
        <v>#DIV/0!</v>
      </c>
      <c r="Z54" s="41"/>
      <c r="AA54" s="55" t="e">
        <f t="shared" si="13"/>
        <v>#DIV/0!</v>
      </c>
      <c r="AB54" s="41"/>
      <c r="AC54" s="55" t="e">
        <f t="shared" si="14"/>
        <v>#DIV/0!</v>
      </c>
      <c r="AD54" s="41"/>
      <c r="AE54" s="112" t="e">
        <f t="shared" si="15"/>
        <v>#DIV/0!</v>
      </c>
    </row>
    <row r="55" spans="1:31" ht="15">
      <c r="A55" s="5">
        <v>52</v>
      </c>
      <c r="B55" s="14" t="s">
        <v>97</v>
      </c>
      <c r="C55" s="62" t="s">
        <v>45</v>
      </c>
      <c r="D55" s="60">
        <v>27.2</v>
      </c>
      <c r="E55" s="60">
        <v>27</v>
      </c>
      <c r="F55" s="66">
        <f t="shared" si="17"/>
        <v>0.9926470588235294</v>
      </c>
      <c r="G55" s="65">
        <v>27.375</v>
      </c>
      <c r="H55" s="65">
        <f t="shared" si="2"/>
        <v>1.0138888888888888</v>
      </c>
      <c r="I55" s="50">
        <v>27.775</v>
      </c>
      <c r="J55" s="50">
        <f t="shared" si="3"/>
        <v>1.0146118721461186</v>
      </c>
      <c r="K55" s="77">
        <f t="shared" si="4"/>
        <v>1.0211397058823528</v>
      </c>
      <c r="L55" s="50">
        <v>27.625</v>
      </c>
      <c r="M55" s="50">
        <f t="shared" si="5"/>
        <v>0.9945994599459946</v>
      </c>
      <c r="N55" s="50">
        <v>27.8</v>
      </c>
      <c r="O55" s="50">
        <f t="shared" si="6"/>
        <v>1.0063348416289593</v>
      </c>
      <c r="P55" s="49">
        <v>27.72</v>
      </c>
      <c r="Q55" s="55">
        <f t="shared" si="7"/>
        <v>0.9971223021582734</v>
      </c>
      <c r="R55" s="112">
        <f t="shared" si="8"/>
        <v>0.9980198019801981</v>
      </c>
      <c r="S55" s="65"/>
      <c r="T55" s="49">
        <f t="shared" si="9"/>
        <v>0</v>
      </c>
      <c r="U55" s="49"/>
      <c r="V55" s="55" t="e">
        <f t="shared" si="10"/>
        <v>#DIV/0!</v>
      </c>
      <c r="W55" s="50"/>
      <c r="X55" s="110" t="e">
        <f t="shared" si="11"/>
        <v>#DIV/0!</v>
      </c>
      <c r="Y55" s="114" t="e">
        <f t="shared" si="12"/>
        <v>#DIV/0!</v>
      </c>
      <c r="Z55" s="41"/>
      <c r="AA55" s="55" t="e">
        <f t="shared" si="13"/>
        <v>#DIV/0!</v>
      </c>
      <c r="AB55" s="41"/>
      <c r="AC55" s="55" t="e">
        <f t="shared" si="14"/>
        <v>#DIV/0!</v>
      </c>
      <c r="AD55" s="41"/>
      <c r="AE55" s="112" t="e">
        <f t="shared" si="15"/>
        <v>#DIV/0!</v>
      </c>
    </row>
    <row r="56" spans="1:31" ht="15">
      <c r="A56" s="5">
        <v>53</v>
      </c>
      <c r="B56" s="6" t="s">
        <v>46</v>
      </c>
      <c r="C56" s="62" t="s">
        <v>4</v>
      </c>
      <c r="D56" s="60">
        <v>90.54</v>
      </c>
      <c r="E56" s="60">
        <v>95.34</v>
      </c>
      <c r="F56" s="66">
        <f t="shared" si="17"/>
        <v>1.053015241882041</v>
      </c>
      <c r="G56" s="65">
        <v>105.98</v>
      </c>
      <c r="H56" s="65">
        <f t="shared" si="2"/>
        <v>1.1116005873715125</v>
      </c>
      <c r="I56" s="50">
        <v>102.56666666666666</v>
      </c>
      <c r="J56" s="50">
        <f t="shared" si="3"/>
        <v>0.9677926652827576</v>
      </c>
      <c r="K56" s="77">
        <f t="shared" si="4"/>
        <v>1.1328326338266694</v>
      </c>
      <c r="L56" s="50">
        <v>87.63333333333333</v>
      </c>
      <c r="M56" s="50">
        <f t="shared" si="5"/>
        <v>0.8544036399090023</v>
      </c>
      <c r="N56" s="50">
        <v>88.12</v>
      </c>
      <c r="O56" s="50">
        <f t="shared" si="6"/>
        <v>1.0055534423735262</v>
      </c>
      <c r="P56" s="49">
        <v>86.25</v>
      </c>
      <c r="Q56" s="55">
        <f t="shared" si="7"/>
        <v>0.9787789378120744</v>
      </c>
      <c r="R56" s="112">
        <f t="shared" si="8"/>
        <v>0.8409164770880728</v>
      </c>
      <c r="S56" s="65"/>
      <c r="T56" s="49">
        <f t="shared" si="9"/>
        <v>0</v>
      </c>
      <c r="U56" s="49"/>
      <c r="V56" s="55" t="e">
        <f t="shared" si="10"/>
        <v>#DIV/0!</v>
      </c>
      <c r="W56" s="50"/>
      <c r="X56" s="110" t="e">
        <f t="shared" si="11"/>
        <v>#DIV/0!</v>
      </c>
      <c r="Y56" s="114" t="e">
        <f t="shared" si="12"/>
        <v>#DIV/0!</v>
      </c>
      <c r="Z56" s="41"/>
      <c r="AA56" s="55" t="e">
        <f t="shared" si="13"/>
        <v>#DIV/0!</v>
      </c>
      <c r="AB56" s="41"/>
      <c r="AC56" s="55" t="e">
        <f t="shared" si="14"/>
        <v>#DIV/0!</v>
      </c>
      <c r="AD56" s="41"/>
      <c r="AE56" s="112" t="e">
        <f t="shared" si="15"/>
        <v>#DIV/0!</v>
      </c>
    </row>
    <row r="57" spans="1:31" ht="15">
      <c r="A57" s="5">
        <v>54</v>
      </c>
      <c r="B57" s="6" t="s">
        <v>98</v>
      </c>
      <c r="C57" s="62" t="s">
        <v>4</v>
      </c>
      <c r="D57" s="60">
        <v>95.55</v>
      </c>
      <c r="E57" s="60">
        <v>98.95</v>
      </c>
      <c r="F57" s="66">
        <f t="shared" si="17"/>
        <v>1.0355834641548929</v>
      </c>
      <c r="G57" s="65">
        <v>91.3</v>
      </c>
      <c r="H57" s="65">
        <f t="shared" si="2"/>
        <v>0.922688226376958</v>
      </c>
      <c r="I57" s="50">
        <v>98.825</v>
      </c>
      <c r="J57" s="50">
        <f t="shared" si="3"/>
        <v>1.0824205914567362</v>
      </c>
      <c r="K57" s="77">
        <f t="shared" si="4"/>
        <v>1.0342752485609632</v>
      </c>
      <c r="L57" s="50">
        <v>103.04</v>
      </c>
      <c r="M57" s="50">
        <f t="shared" si="5"/>
        <v>1.0426511510245384</v>
      </c>
      <c r="N57" s="50">
        <v>101.825</v>
      </c>
      <c r="O57" s="50">
        <f t="shared" si="6"/>
        <v>0.9882084627329192</v>
      </c>
      <c r="P57" s="54">
        <v>99.66</v>
      </c>
      <c r="Q57" s="55">
        <f t="shared" si="7"/>
        <v>0.9787380309354283</v>
      </c>
      <c r="R57" s="112">
        <f t="shared" si="8"/>
        <v>1.0084492790285857</v>
      </c>
      <c r="S57" s="65"/>
      <c r="T57" s="49">
        <f t="shared" si="9"/>
        <v>0</v>
      </c>
      <c r="U57" s="54"/>
      <c r="V57" s="55" t="e">
        <f t="shared" si="10"/>
        <v>#DIV/0!</v>
      </c>
      <c r="W57" s="50"/>
      <c r="X57" s="110" t="e">
        <f t="shared" si="11"/>
        <v>#DIV/0!</v>
      </c>
      <c r="Y57" s="114" t="e">
        <f t="shared" si="12"/>
        <v>#DIV/0!</v>
      </c>
      <c r="Z57" s="41"/>
      <c r="AA57" s="55" t="e">
        <f t="shared" si="13"/>
        <v>#DIV/0!</v>
      </c>
      <c r="AB57" s="41"/>
      <c r="AC57" s="55" t="e">
        <f t="shared" si="14"/>
        <v>#DIV/0!</v>
      </c>
      <c r="AD57" s="41"/>
      <c r="AE57" s="112" t="e">
        <f t="shared" si="15"/>
        <v>#DIV/0!</v>
      </c>
    </row>
    <row r="58" spans="1:31" s="57" customFormat="1" ht="15">
      <c r="A58" s="5">
        <v>55</v>
      </c>
      <c r="B58" s="6" t="s">
        <v>99</v>
      </c>
      <c r="C58" s="62" t="s">
        <v>4</v>
      </c>
      <c r="D58" s="60">
        <v>154.3</v>
      </c>
      <c r="E58" s="60">
        <v>145.86666666666667</v>
      </c>
      <c r="F58" s="66">
        <f t="shared" si="17"/>
        <v>0.9453445668610931</v>
      </c>
      <c r="G58" s="65">
        <v>150.7</v>
      </c>
      <c r="H58" s="65">
        <f t="shared" si="2"/>
        <v>1.0331352833638023</v>
      </c>
      <c r="I58" s="55">
        <v>150.7</v>
      </c>
      <c r="J58" s="50">
        <f t="shared" si="3"/>
        <v>1</v>
      </c>
      <c r="K58" s="77">
        <f t="shared" si="4"/>
        <v>0.9766688269604664</v>
      </c>
      <c r="L58" s="55">
        <v>147.25</v>
      </c>
      <c r="M58" s="50">
        <f t="shared" si="5"/>
        <v>0.9771068347710684</v>
      </c>
      <c r="N58" s="55">
        <v>147.25</v>
      </c>
      <c r="O58" s="50">
        <f t="shared" si="6"/>
        <v>1</v>
      </c>
      <c r="P58" s="56">
        <v>146.5</v>
      </c>
      <c r="Q58" s="55">
        <f t="shared" si="7"/>
        <v>0.9949066213921901</v>
      </c>
      <c r="R58" s="112">
        <f t="shared" si="8"/>
        <v>0.9721300597213006</v>
      </c>
      <c r="S58" s="65"/>
      <c r="T58" s="49">
        <f t="shared" si="9"/>
        <v>0</v>
      </c>
      <c r="U58" s="56"/>
      <c r="V58" s="55" t="e">
        <f t="shared" si="10"/>
        <v>#DIV/0!</v>
      </c>
      <c r="W58" s="55"/>
      <c r="X58" s="110" t="e">
        <f t="shared" si="11"/>
        <v>#DIV/0!</v>
      </c>
      <c r="Y58" s="114" t="e">
        <f t="shared" si="12"/>
        <v>#DIV/0!</v>
      </c>
      <c r="Z58" s="41"/>
      <c r="AA58" s="55" t="e">
        <f t="shared" si="13"/>
        <v>#DIV/0!</v>
      </c>
      <c r="AB58" s="41"/>
      <c r="AC58" s="55" t="e">
        <f t="shared" si="14"/>
        <v>#DIV/0!</v>
      </c>
      <c r="AD58" s="41"/>
      <c r="AE58" s="112" t="e">
        <f t="shared" si="15"/>
        <v>#DIV/0!</v>
      </c>
    </row>
    <row r="59" spans="1:31" s="57" customFormat="1" ht="15">
      <c r="A59" s="5">
        <v>56</v>
      </c>
      <c r="B59" s="6" t="s">
        <v>47</v>
      </c>
      <c r="C59" s="62" t="s">
        <v>4</v>
      </c>
      <c r="D59" s="60">
        <v>234.78</v>
      </c>
      <c r="E59" s="60">
        <v>243.7</v>
      </c>
      <c r="F59" s="66">
        <f t="shared" si="17"/>
        <v>1.0379930147372007</v>
      </c>
      <c r="G59" s="65">
        <v>224.2</v>
      </c>
      <c r="H59" s="65">
        <f t="shared" si="2"/>
        <v>0.9199835863766926</v>
      </c>
      <c r="I59" s="55">
        <v>235.7</v>
      </c>
      <c r="J59" s="50">
        <f t="shared" si="3"/>
        <v>1.0512934879571811</v>
      </c>
      <c r="K59" s="77">
        <f t="shared" si="4"/>
        <v>1.0039185620580968</v>
      </c>
      <c r="L59" s="55">
        <v>227.3166666666667</v>
      </c>
      <c r="M59" s="50">
        <f t="shared" si="5"/>
        <v>0.9644321878093624</v>
      </c>
      <c r="N59" s="55">
        <v>226.98</v>
      </c>
      <c r="O59" s="50">
        <f t="shared" si="6"/>
        <v>0.9985189530024193</v>
      </c>
      <c r="P59" s="56">
        <v>225.8</v>
      </c>
      <c r="Q59" s="55">
        <f t="shared" si="7"/>
        <v>0.9948013040796547</v>
      </c>
      <c r="R59" s="112">
        <f t="shared" si="8"/>
        <v>0.9579974543911753</v>
      </c>
      <c r="S59" s="65"/>
      <c r="T59" s="49">
        <f t="shared" si="9"/>
        <v>0</v>
      </c>
      <c r="U59" s="56"/>
      <c r="V59" s="55" t="e">
        <f t="shared" si="10"/>
        <v>#DIV/0!</v>
      </c>
      <c r="W59" s="55"/>
      <c r="X59" s="110" t="e">
        <f t="shared" si="11"/>
        <v>#DIV/0!</v>
      </c>
      <c r="Y59" s="114" t="e">
        <f t="shared" si="12"/>
        <v>#DIV/0!</v>
      </c>
      <c r="Z59" s="41"/>
      <c r="AA59" s="55" t="e">
        <f t="shared" si="13"/>
        <v>#DIV/0!</v>
      </c>
      <c r="AB59" s="41"/>
      <c r="AC59" s="55" t="e">
        <f t="shared" si="14"/>
        <v>#DIV/0!</v>
      </c>
      <c r="AD59" s="41"/>
      <c r="AE59" s="112" t="e">
        <f t="shared" si="15"/>
        <v>#DIV/0!</v>
      </c>
    </row>
    <row r="60" spans="1:31" s="57" customFormat="1" ht="15">
      <c r="A60" s="5">
        <v>57</v>
      </c>
      <c r="B60" s="6" t="s">
        <v>48</v>
      </c>
      <c r="C60" s="62" t="s">
        <v>4</v>
      </c>
      <c r="D60" s="60">
        <v>94.26</v>
      </c>
      <c r="E60" s="60">
        <v>93.6</v>
      </c>
      <c r="F60" s="66">
        <f t="shared" si="17"/>
        <v>0.9929980903882876</v>
      </c>
      <c r="G60" s="65">
        <v>92.3</v>
      </c>
      <c r="H60" s="65">
        <f t="shared" si="2"/>
        <v>0.9861111111111112</v>
      </c>
      <c r="I60" s="55">
        <v>94.75</v>
      </c>
      <c r="J60" s="50">
        <f t="shared" si="3"/>
        <v>1.0265438786565548</v>
      </c>
      <c r="K60" s="77">
        <f t="shared" si="4"/>
        <v>1.0051983874389985</v>
      </c>
      <c r="L60" s="55">
        <v>88.4</v>
      </c>
      <c r="M60" s="50">
        <f t="shared" si="5"/>
        <v>0.932981530343008</v>
      </c>
      <c r="N60" s="55">
        <v>87.44</v>
      </c>
      <c r="O60" s="50">
        <f t="shared" si="6"/>
        <v>0.9891402714932126</v>
      </c>
      <c r="P60" s="56">
        <v>86.7</v>
      </c>
      <c r="Q60" s="55">
        <f t="shared" si="7"/>
        <v>0.991537053979872</v>
      </c>
      <c r="R60" s="112">
        <f t="shared" si="8"/>
        <v>0.9150395778364118</v>
      </c>
      <c r="S60" s="65"/>
      <c r="T60" s="49">
        <f t="shared" si="9"/>
        <v>0</v>
      </c>
      <c r="U60" s="56"/>
      <c r="V60" s="55" t="e">
        <f t="shared" si="10"/>
        <v>#DIV/0!</v>
      </c>
      <c r="W60" s="55"/>
      <c r="X60" s="110" t="e">
        <f t="shared" si="11"/>
        <v>#DIV/0!</v>
      </c>
      <c r="Y60" s="114" t="e">
        <f t="shared" si="12"/>
        <v>#DIV/0!</v>
      </c>
      <c r="Z60" s="41"/>
      <c r="AA60" s="55" t="e">
        <f t="shared" si="13"/>
        <v>#DIV/0!</v>
      </c>
      <c r="AB60" s="41"/>
      <c r="AC60" s="55" t="e">
        <f t="shared" si="14"/>
        <v>#DIV/0!</v>
      </c>
      <c r="AD60" s="41"/>
      <c r="AE60" s="112" t="e">
        <f t="shared" si="15"/>
        <v>#DIV/0!</v>
      </c>
    </row>
    <row r="61" spans="1:31" s="57" customFormat="1" ht="15">
      <c r="A61" s="5">
        <v>58</v>
      </c>
      <c r="B61" s="6" t="s">
        <v>49</v>
      </c>
      <c r="C61" s="62" t="s">
        <v>4</v>
      </c>
      <c r="D61" s="60">
        <v>204.33333333333334</v>
      </c>
      <c r="E61" s="60">
        <v>204.33333333333334</v>
      </c>
      <c r="F61" s="66">
        <f t="shared" si="17"/>
        <v>1</v>
      </c>
      <c r="G61" s="65">
        <v>204.33333333333334</v>
      </c>
      <c r="H61" s="65">
        <f t="shared" si="2"/>
        <v>1</v>
      </c>
      <c r="I61" s="55">
        <v>204.33333333333334</v>
      </c>
      <c r="J61" s="50">
        <f t="shared" si="3"/>
        <v>1</v>
      </c>
      <c r="K61" s="77">
        <f t="shared" si="4"/>
        <v>1</v>
      </c>
      <c r="L61" s="55">
        <v>203.975</v>
      </c>
      <c r="M61" s="50">
        <f t="shared" si="5"/>
        <v>0.9982463295269167</v>
      </c>
      <c r="N61" s="55">
        <v>204.0666666666667</v>
      </c>
      <c r="O61" s="50">
        <f t="shared" si="6"/>
        <v>1.0004494014789396</v>
      </c>
      <c r="P61" s="56">
        <v>202.18</v>
      </c>
      <c r="Q61" s="55">
        <f t="shared" si="7"/>
        <v>0.9907546553413916</v>
      </c>
      <c r="R61" s="112">
        <f t="shared" si="8"/>
        <v>0.9894616639477977</v>
      </c>
      <c r="S61" s="65"/>
      <c r="T61" s="49">
        <f t="shared" si="9"/>
        <v>0</v>
      </c>
      <c r="U61" s="56"/>
      <c r="V61" s="55" t="e">
        <f t="shared" si="10"/>
        <v>#DIV/0!</v>
      </c>
      <c r="W61" s="55"/>
      <c r="X61" s="110" t="e">
        <f t="shared" si="11"/>
        <v>#DIV/0!</v>
      </c>
      <c r="Y61" s="114" t="e">
        <f t="shared" si="12"/>
        <v>#DIV/0!</v>
      </c>
      <c r="Z61" s="41"/>
      <c r="AA61" s="55" t="e">
        <f t="shared" si="13"/>
        <v>#DIV/0!</v>
      </c>
      <c r="AB61" s="41"/>
      <c r="AC61" s="55" t="e">
        <f t="shared" si="14"/>
        <v>#DIV/0!</v>
      </c>
      <c r="AD61" s="41"/>
      <c r="AE61" s="112" t="e">
        <f t="shared" si="15"/>
        <v>#DIV/0!</v>
      </c>
    </row>
    <row r="62" spans="1:31" s="57" customFormat="1" ht="15">
      <c r="A62" s="5">
        <v>59</v>
      </c>
      <c r="B62" s="6" t="s">
        <v>50</v>
      </c>
      <c r="C62" s="62" t="s">
        <v>51</v>
      </c>
      <c r="D62" s="60">
        <v>37.96</v>
      </c>
      <c r="E62" s="60">
        <v>35.88</v>
      </c>
      <c r="F62" s="66">
        <f t="shared" si="17"/>
        <v>0.9452054794520548</v>
      </c>
      <c r="G62" s="65">
        <v>36.88</v>
      </c>
      <c r="H62" s="65">
        <f t="shared" si="2"/>
        <v>1.0278706800445931</v>
      </c>
      <c r="I62" s="55">
        <v>40.55</v>
      </c>
      <c r="J62" s="50">
        <f t="shared" si="3"/>
        <v>1.099511930585683</v>
      </c>
      <c r="K62" s="77">
        <f t="shared" si="4"/>
        <v>1.0682297154899894</v>
      </c>
      <c r="L62" s="55">
        <v>37.16</v>
      </c>
      <c r="M62" s="50">
        <f t="shared" si="5"/>
        <v>0.9163995067817509</v>
      </c>
      <c r="N62" s="55">
        <v>27.96666666666667</v>
      </c>
      <c r="O62" s="50">
        <f t="shared" si="6"/>
        <v>0.7526013634732689</v>
      </c>
      <c r="P62" s="56">
        <v>28.85</v>
      </c>
      <c r="Q62" s="55">
        <f t="shared" si="7"/>
        <v>1.031585220500596</v>
      </c>
      <c r="R62" s="112">
        <f t="shared" si="8"/>
        <v>0.7114673242909989</v>
      </c>
      <c r="S62" s="65"/>
      <c r="T62" s="49">
        <f t="shared" si="9"/>
        <v>0</v>
      </c>
      <c r="U62" s="56"/>
      <c r="V62" s="55" t="e">
        <f t="shared" si="10"/>
        <v>#DIV/0!</v>
      </c>
      <c r="W62" s="55"/>
      <c r="X62" s="110" t="e">
        <f t="shared" si="11"/>
        <v>#DIV/0!</v>
      </c>
      <c r="Y62" s="114" t="e">
        <f t="shared" si="12"/>
        <v>#DIV/0!</v>
      </c>
      <c r="Z62" s="41"/>
      <c r="AA62" s="55" t="e">
        <f t="shared" si="13"/>
        <v>#DIV/0!</v>
      </c>
      <c r="AB62" s="41"/>
      <c r="AC62" s="55" t="e">
        <f t="shared" si="14"/>
        <v>#DIV/0!</v>
      </c>
      <c r="AD62" s="41"/>
      <c r="AE62" s="112" t="e">
        <f t="shared" si="15"/>
        <v>#DIV/0!</v>
      </c>
    </row>
    <row r="63" spans="1:31" s="57" customFormat="1" ht="15">
      <c r="A63" s="5">
        <v>60</v>
      </c>
      <c r="B63" s="6" t="s">
        <v>52</v>
      </c>
      <c r="C63" s="62" t="s">
        <v>51</v>
      </c>
      <c r="D63" s="60">
        <v>34.45</v>
      </c>
      <c r="E63" s="60">
        <v>32.95</v>
      </c>
      <c r="F63" s="66">
        <v>1</v>
      </c>
      <c r="G63" s="65">
        <v>32.5</v>
      </c>
      <c r="H63" s="65">
        <v>1</v>
      </c>
      <c r="I63" s="55">
        <v>36.5</v>
      </c>
      <c r="J63" s="50">
        <v>1</v>
      </c>
      <c r="K63" s="77">
        <f t="shared" si="4"/>
        <v>1</v>
      </c>
      <c r="L63" s="55">
        <v>35.8</v>
      </c>
      <c r="M63" s="50">
        <v>1</v>
      </c>
      <c r="N63" s="55">
        <v>31.9</v>
      </c>
      <c r="O63" s="50">
        <v>1</v>
      </c>
      <c r="P63" s="56">
        <v>26.45</v>
      </c>
      <c r="Q63" s="55">
        <f t="shared" si="7"/>
        <v>0.829153605015674</v>
      </c>
      <c r="R63" s="112">
        <f t="shared" si="8"/>
        <v>0.829153605015674</v>
      </c>
      <c r="S63" s="65"/>
      <c r="T63" s="49">
        <f t="shared" si="9"/>
        <v>0</v>
      </c>
      <c r="U63" s="56"/>
      <c r="V63" s="55" t="e">
        <f t="shared" si="10"/>
        <v>#DIV/0!</v>
      </c>
      <c r="W63" s="55"/>
      <c r="X63" s="110" t="e">
        <f t="shared" si="11"/>
        <v>#DIV/0!</v>
      </c>
      <c r="Y63" s="114" t="e">
        <f t="shared" si="12"/>
        <v>#DIV/0!</v>
      </c>
      <c r="Z63" s="41"/>
      <c r="AA63" s="55" t="e">
        <f t="shared" si="13"/>
        <v>#DIV/0!</v>
      </c>
      <c r="AB63" s="41"/>
      <c r="AC63" s="55" t="e">
        <f t="shared" si="14"/>
        <v>#DIV/0!</v>
      </c>
      <c r="AD63" s="41"/>
      <c r="AE63" s="112" t="e">
        <f t="shared" si="15"/>
        <v>#DIV/0!</v>
      </c>
    </row>
    <row r="64" spans="1:31" s="57" customFormat="1" ht="15">
      <c r="A64" s="5">
        <v>61</v>
      </c>
      <c r="B64" s="6" t="s">
        <v>53</v>
      </c>
      <c r="C64" s="64" t="s">
        <v>4</v>
      </c>
      <c r="D64" s="60">
        <v>61.505</v>
      </c>
      <c r="E64" s="60">
        <v>62.7575</v>
      </c>
      <c r="F64" s="66">
        <f aca="true" t="shared" si="18" ref="F64:F69">E64/D64</f>
        <v>1.0203641980326803</v>
      </c>
      <c r="G64" s="65">
        <v>67.75</v>
      </c>
      <c r="H64" s="65">
        <f t="shared" si="2"/>
        <v>1.0795522447516233</v>
      </c>
      <c r="I64" s="55">
        <v>67</v>
      </c>
      <c r="J64" s="50">
        <f t="shared" si="3"/>
        <v>0.988929889298893</v>
      </c>
      <c r="K64" s="77">
        <f t="shared" si="4"/>
        <v>1.0893423298918787</v>
      </c>
      <c r="L64" s="55">
        <v>63.74</v>
      </c>
      <c r="M64" s="50">
        <f t="shared" si="5"/>
        <v>0.9513432835820895</v>
      </c>
      <c r="N64" s="55">
        <v>57.34</v>
      </c>
      <c r="O64" s="50">
        <f t="shared" si="6"/>
        <v>0.8995920928773141</v>
      </c>
      <c r="P64" s="56">
        <v>64.7875</v>
      </c>
      <c r="Q64" s="55">
        <f t="shared" si="7"/>
        <v>1.12988315312173</v>
      </c>
      <c r="R64" s="112">
        <f t="shared" si="8"/>
        <v>0.9669776119402984</v>
      </c>
      <c r="S64" s="65"/>
      <c r="T64" s="49">
        <f t="shared" si="9"/>
        <v>0</v>
      </c>
      <c r="U64" s="56"/>
      <c r="V64" s="55" t="e">
        <f t="shared" si="10"/>
        <v>#DIV/0!</v>
      </c>
      <c r="W64" s="55"/>
      <c r="X64" s="110" t="e">
        <f t="shared" si="11"/>
        <v>#DIV/0!</v>
      </c>
      <c r="Y64" s="114" t="e">
        <f t="shared" si="12"/>
        <v>#DIV/0!</v>
      </c>
      <c r="Z64" s="41"/>
      <c r="AA64" s="55" t="e">
        <f t="shared" si="13"/>
        <v>#DIV/0!</v>
      </c>
      <c r="AB64" s="41"/>
      <c r="AC64" s="55" t="e">
        <f t="shared" si="14"/>
        <v>#DIV/0!</v>
      </c>
      <c r="AD64" s="41"/>
      <c r="AE64" s="112" t="e">
        <f t="shared" si="15"/>
        <v>#DIV/0!</v>
      </c>
    </row>
    <row r="65" spans="1:31" s="57" customFormat="1" ht="15">
      <c r="A65" s="5">
        <v>62</v>
      </c>
      <c r="B65" s="10" t="s">
        <v>54</v>
      </c>
      <c r="C65" s="62" t="s">
        <v>45</v>
      </c>
      <c r="D65" s="60">
        <v>58.23333333333333</v>
      </c>
      <c r="E65" s="60">
        <v>54.76666666666667</v>
      </c>
      <c r="F65" s="66">
        <f t="shared" si="18"/>
        <v>0.9404693760732686</v>
      </c>
      <c r="G65" s="65">
        <v>51.525</v>
      </c>
      <c r="H65" s="65">
        <f t="shared" si="2"/>
        <v>0.9408094948265366</v>
      </c>
      <c r="I65" s="55">
        <v>48.787142857142854</v>
      </c>
      <c r="J65" s="50">
        <f t="shared" si="3"/>
        <v>0.946863519789284</v>
      </c>
      <c r="K65" s="77">
        <f t="shared" si="4"/>
        <v>0.8377872270831629</v>
      </c>
      <c r="L65" s="55">
        <v>48.70428571428572</v>
      </c>
      <c r="M65" s="50">
        <f t="shared" si="5"/>
        <v>0.9983016602734914</v>
      </c>
      <c r="N65" s="55">
        <v>49.95333333333334</v>
      </c>
      <c r="O65" s="50">
        <f t="shared" si="6"/>
        <v>1.0256455381847691</v>
      </c>
      <c r="P65" s="56">
        <v>55.6</v>
      </c>
      <c r="Q65" s="55">
        <f t="shared" si="7"/>
        <v>1.113038836247164</v>
      </c>
      <c r="R65" s="112">
        <f t="shared" si="8"/>
        <v>1.1396445199262102</v>
      </c>
      <c r="S65" s="65"/>
      <c r="T65" s="49">
        <f t="shared" si="9"/>
        <v>0</v>
      </c>
      <c r="U65" s="56"/>
      <c r="V65" s="55" t="e">
        <f t="shared" si="10"/>
        <v>#DIV/0!</v>
      </c>
      <c r="W65" s="55"/>
      <c r="X65" s="110" t="e">
        <f t="shared" si="11"/>
        <v>#DIV/0!</v>
      </c>
      <c r="Y65" s="114" t="e">
        <f t="shared" si="12"/>
        <v>#DIV/0!</v>
      </c>
      <c r="Z65" s="41"/>
      <c r="AA65" s="55" t="e">
        <f t="shared" si="13"/>
        <v>#DIV/0!</v>
      </c>
      <c r="AB65" s="41"/>
      <c r="AC65" s="55" t="e">
        <f t="shared" si="14"/>
        <v>#DIV/0!</v>
      </c>
      <c r="AD65" s="41"/>
      <c r="AE65" s="112" t="e">
        <f t="shared" si="15"/>
        <v>#DIV/0!</v>
      </c>
    </row>
    <row r="66" spans="1:31" s="57" customFormat="1" ht="15">
      <c r="A66" s="9">
        <v>63</v>
      </c>
      <c r="B66" s="10" t="s">
        <v>100</v>
      </c>
      <c r="C66" s="64" t="s">
        <v>4</v>
      </c>
      <c r="D66" s="60">
        <v>9.56</v>
      </c>
      <c r="E66" s="60">
        <v>9.45</v>
      </c>
      <c r="F66" s="66">
        <f t="shared" si="18"/>
        <v>0.9884937238493723</v>
      </c>
      <c r="G66" s="65">
        <v>9.75</v>
      </c>
      <c r="H66" s="65">
        <f t="shared" si="2"/>
        <v>1.0317460317460319</v>
      </c>
      <c r="I66" s="55">
        <v>9.625</v>
      </c>
      <c r="J66" s="50">
        <f t="shared" si="3"/>
        <v>0.9871794871794872</v>
      </c>
      <c r="K66" s="77">
        <f t="shared" si="4"/>
        <v>1.0067991631799162</v>
      </c>
      <c r="L66" s="55">
        <v>9.98</v>
      </c>
      <c r="M66" s="50">
        <f t="shared" si="5"/>
        <v>1.036883116883117</v>
      </c>
      <c r="N66" s="55">
        <v>9.6</v>
      </c>
      <c r="O66" s="50">
        <f t="shared" si="6"/>
        <v>0.9619238476953907</v>
      </c>
      <c r="P66" s="56">
        <v>7.78</v>
      </c>
      <c r="Q66" s="55">
        <f t="shared" si="7"/>
        <v>0.8104166666666667</v>
      </c>
      <c r="R66" s="112">
        <f t="shared" si="8"/>
        <v>0.8083116883116884</v>
      </c>
      <c r="S66" s="65"/>
      <c r="T66" s="49">
        <f t="shared" si="9"/>
        <v>0</v>
      </c>
      <c r="U66" s="56"/>
      <c r="V66" s="55" t="e">
        <f t="shared" si="10"/>
        <v>#DIV/0!</v>
      </c>
      <c r="W66" s="55"/>
      <c r="X66" s="110" t="e">
        <f t="shared" si="11"/>
        <v>#DIV/0!</v>
      </c>
      <c r="Y66" s="114" t="e">
        <f t="shared" si="12"/>
        <v>#DIV/0!</v>
      </c>
      <c r="Z66" s="41"/>
      <c r="AA66" s="55" t="e">
        <f t="shared" si="13"/>
        <v>#DIV/0!</v>
      </c>
      <c r="AB66" s="41"/>
      <c r="AC66" s="55" t="e">
        <f t="shared" si="14"/>
        <v>#DIV/0!</v>
      </c>
      <c r="AD66" s="41"/>
      <c r="AE66" s="112" t="e">
        <f t="shared" si="15"/>
        <v>#DIV/0!</v>
      </c>
    </row>
    <row r="67" spans="1:31" s="57" customFormat="1" ht="15">
      <c r="A67" s="9">
        <v>64</v>
      </c>
      <c r="B67" s="10" t="s">
        <v>101</v>
      </c>
      <c r="C67" s="64" t="s">
        <v>4</v>
      </c>
      <c r="D67" s="60">
        <v>9.45</v>
      </c>
      <c r="E67" s="60">
        <v>9.34</v>
      </c>
      <c r="F67" s="66">
        <f t="shared" si="18"/>
        <v>0.9883597883597884</v>
      </c>
      <c r="G67" s="65">
        <v>9.58</v>
      </c>
      <c r="H67" s="65">
        <f t="shared" si="2"/>
        <v>1.025695931477516</v>
      </c>
      <c r="I67" s="55">
        <v>9.66</v>
      </c>
      <c r="J67" s="50">
        <f t="shared" si="3"/>
        <v>1.0083507306889352</v>
      </c>
      <c r="K67" s="77">
        <f t="shared" si="4"/>
        <v>1.0222222222222221</v>
      </c>
      <c r="L67" s="55">
        <v>9.225</v>
      </c>
      <c r="M67" s="50">
        <f t="shared" si="5"/>
        <v>0.9549689440993788</v>
      </c>
      <c r="N67" s="55">
        <v>8.8</v>
      </c>
      <c r="O67" s="50">
        <f t="shared" si="6"/>
        <v>0.953929539295393</v>
      </c>
      <c r="P67" s="56">
        <v>9.38</v>
      </c>
      <c r="Q67" s="55">
        <f t="shared" si="7"/>
        <v>1.065909090909091</v>
      </c>
      <c r="R67" s="112">
        <f t="shared" si="8"/>
        <v>0.9710144927536233</v>
      </c>
      <c r="S67" s="65"/>
      <c r="T67" s="49">
        <f t="shared" si="9"/>
        <v>0</v>
      </c>
      <c r="U67" s="56"/>
      <c r="V67" s="55" t="e">
        <f t="shared" si="10"/>
        <v>#DIV/0!</v>
      </c>
      <c r="W67" s="55"/>
      <c r="X67" s="110" t="e">
        <f t="shared" si="11"/>
        <v>#DIV/0!</v>
      </c>
      <c r="Y67" s="114" t="e">
        <f t="shared" si="12"/>
        <v>#DIV/0!</v>
      </c>
      <c r="Z67" s="41"/>
      <c r="AA67" s="55" t="e">
        <f t="shared" si="13"/>
        <v>#DIV/0!</v>
      </c>
      <c r="AB67" s="41"/>
      <c r="AC67" s="55" t="e">
        <f t="shared" si="14"/>
        <v>#DIV/0!</v>
      </c>
      <c r="AD67" s="41"/>
      <c r="AE67" s="112" t="e">
        <f t="shared" si="15"/>
        <v>#DIV/0!</v>
      </c>
    </row>
    <row r="68" spans="1:31" s="57" customFormat="1" ht="15">
      <c r="A68" s="5">
        <v>65</v>
      </c>
      <c r="B68" s="6" t="s">
        <v>56</v>
      </c>
      <c r="C68" s="62" t="s">
        <v>4</v>
      </c>
      <c r="D68" s="60">
        <v>234.33333333333334</v>
      </c>
      <c r="E68" s="60">
        <v>237.66666666666666</v>
      </c>
      <c r="F68" s="66">
        <f t="shared" si="18"/>
        <v>1.0142247510668563</v>
      </c>
      <c r="G68" s="65">
        <v>204.16666666666666</v>
      </c>
      <c r="H68" s="65">
        <f t="shared" si="2"/>
        <v>0.8590462833099579</v>
      </c>
      <c r="I68" s="55">
        <v>187.33333333333334</v>
      </c>
      <c r="J68" s="50">
        <f t="shared" si="3"/>
        <v>0.9175510204081634</v>
      </c>
      <c r="K68" s="77">
        <f t="shared" si="4"/>
        <v>0.7994310099573259</v>
      </c>
      <c r="L68" s="55">
        <v>198.83333333333334</v>
      </c>
      <c r="M68" s="50">
        <f t="shared" si="5"/>
        <v>1.061387900355872</v>
      </c>
      <c r="N68" s="55">
        <v>188.6</v>
      </c>
      <c r="O68" s="50">
        <f t="shared" si="6"/>
        <v>0.9485331098072086</v>
      </c>
      <c r="P68" s="56">
        <v>171.55555555555554</v>
      </c>
      <c r="Q68" s="55">
        <f t="shared" si="7"/>
        <v>0.9096264875692235</v>
      </c>
      <c r="R68" s="112">
        <f t="shared" si="8"/>
        <v>0.9157769869513641</v>
      </c>
      <c r="S68" s="65"/>
      <c r="T68" s="49">
        <f t="shared" si="9"/>
        <v>0</v>
      </c>
      <c r="U68" s="56"/>
      <c r="V68" s="55" t="e">
        <f t="shared" si="10"/>
        <v>#DIV/0!</v>
      </c>
      <c r="W68" s="55"/>
      <c r="X68" s="110" t="e">
        <f t="shared" si="11"/>
        <v>#DIV/0!</v>
      </c>
      <c r="Y68" s="114" t="e">
        <f t="shared" si="12"/>
        <v>#DIV/0!</v>
      </c>
      <c r="Z68" s="41"/>
      <c r="AA68" s="55" t="e">
        <f t="shared" si="13"/>
        <v>#DIV/0!</v>
      </c>
      <c r="AB68" s="41"/>
      <c r="AC68" s="55" t="e">
        <f t="shared" si="14"/>
        <v>#DIV/0!</v>
      </c>
      <c r="AD68" s="41"/>
      <c r="AE68" s="112" t="e">
        <f t="shared" si="15"/>
        <v>#DIV/0!</v>
      </c>
    </row>
    <row r="69" spans="1:31" s="57" customFormat="1" ht="15.75" thickBot="1">
      <c r="A69" s="25">
        <v>66</v>
      </c>
      <c r="B69" s="118" t="s">
        <v>107</v>
      </c>
      <c r="C69" s="13" t="s">
        <v>4</v>
      </c>
      <c r="D69" s="60">
        <v>455.25</v>
      </c>
      <c r="E69" s="60">
        <v>473.666666666667</v>
      </c>
      <c r="F69" s="59">
        <f t="shared" si="18"/>
        <v>1.0404539630239802</v>
      </c>
      <c r="G69" s="119">
        <v>473.6666666666667</v>
      </c>
      <c r="H69" s="119">
        <f>G69/E69</f>
        <v>0.9999999999999993</v>
      </c>
      <c r="I69" s="55">
        <v>473.6666666666667</v>
      </c>
      <c r="J69" s="50">
        <f>I69/G69</f>
        <v>1</v>
      </c>
      <c r="K69" s="77">
        <f>J69*H69*F69</f>
        <v>1.0404539630239795</v>
      </c>
      <c r="L69" s="55">
        <v>544.3333333333334</v>
      </c>
      <c r="M69" s="50">
        <f>L69/I69</f>
        <v>1.1491907107670656</v>
      </c>
      <c r="N69" s="106">
        <v>544.3333333333334</v>
      </c>
      <c r="O69" s="50">
        <f>N69/L69</f>
        <v>1</v>
      </c>
      <c r="P69" s="104">
        <v>612.6666666666666</v>
      </c>
      <c r="Q69" s="55">
        <f>P69/N69</f>
        <v>1.1255358236374768</v>
      </c>
      <c r="R69" s="112">
        <f>Q69*O69*M69</f>
        <v>1.2934553131597466</v>
      </c>
      <c r="S69" s="103"/>
      <c r="T69" s="49">
        <f>S69/P69</f>
        <v>0</v>
      </c>
      <c r="U69" s="104"/>
      <c r="V69" s="55" t="e">
        <f>U69/S69</f>
        <v>#DIV/0!</v>
      </c>
      <c r="W69" s="106"/>
      <c r="X69" s="110" t="e">
        <f>W69/U69</f>
        <v>#DIV/0!</v>
      </c>
      <c r="Y69" s="114" t="e">
        <f>X69*V69*T69</f>
        <v>#DIV/0!</v>
      </c>
      <c r="Z69" s="42"/>
      <c r="AA69" s="55" t="e">
        <f>Z69/W69</f>
        <v>#DIV/0!</v>
      </c>
      <c r="AB69" s="42"/>
      <c r="AC69" s="55" t="e">
        <f>AB69/Z69</f>
        <v>#DIV/0!</v>
      </c>
      <c r="AD69" s="42"/>
      <c r="AE69" s="112" t="e">
        <f>AD69/AB69</f>
        <v>#DIV/0!</v>
      </c>
    </row>
    <row r="70" spans="6:21" ht="15">
      <c r="F70" s="73">
        <f>(SUM(F4:F69))/66</f>
        <v>0.9934097287592089</v>
      </c>
      <c r="H70" s="73">
        <f>(SUM(H4:H69))/66</f>
        <v>1.0092978625652294</v>
      </c>
      <c r="J70" s="73">
        <f>(SUM(J4:J69))/66</f>
        <v>0.9992350748145963</v>
      </c>
      <c r="K70" s="78">
        <f>J70*H70*F70</f>
        <v>1.0018793664690986</v>
      </c>
      <c r="M70" s="73">
        <f>(SUM(M4:M69))/66</f>
        <v>1.006823621208136</v>
      </c>
      <c r="O70" s="73" t="e">
        <f>(SUM(O4:O69))/66</f>
        <v>#VALUE!</v>
      </c>
      <c r="Q70" s="73"/>
      <c r="R70" s="84"/>
      <c r="S70" s="84"/>
      <c r="T70" s="81"/>
      <c r="U70" s="73"/>
    </row>
    <row r="90" ht="15">
      <c r="B90" s="57"/>
    </row>
  </sheetData>
  <sheetProtection/>
  <mergeCells count="1">
    <mergeCell ref="A1:P1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5"/>
  <sheetViews>
    <sheetView zoomScalePageLayoutView="0" workbookViewId="0" topLeftCell="A1">
      <selection activeCell="L22" sqref="L22"/>
    </sheetView>
  </sheetViews>
  <sheetFormatPr defaultColWidth="8.796875" defaultRowHeight="15"/>
  <cols>
    <col min="2" max="2" width="23.09765625" style="0" customWidth="1"/>
  </cols>
  <sheetData>
    <row r="2" spans="1:16" ht="15.75">
      <c r="A2" s="353" t="s">
        <v>285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/>
      <c r="E4" s="215" t="s">
        <v>286</v>
      </c>
      <c r="F4" s="216" t="s">
        <v>287</v>
      </c>
      <c r="G4" s="213" t="s">
        <v>288</v>
      </c>
      <c r="H4" s="213" t="s">
        <v>289</v>
      </c>
      <c r="I4" s="213" t="s">
        <v>290</v>
      </c>
      <c r="J4" s="213" t="s">
        <v>291</v>
      </c>
      <c r="K4" s="216" t="s">
        <v>292</v>
      </c>
      <c r="L4" s="213" t="s">
        <v>293</v>
      </c>
      <c r="M4" s="213" t="s">
        <v>294</v>
      </c>
      <c r="N4" s="215" t="s">
        <v>295</v>
      </c>
      <c r="O4" s="215" t="s">
        <v>296</v>
      </c>
      <c r="P4" s="217" t="s">
        <v>297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130</v>
      </c>
      <c r="F5" s="321">
        <v>130</v>
      </c>
      <c r="G5" s="101"/>
      <c r="H5" s="220"/>
      <c r="I5" s="220"/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158.95</v>
      </c>
      <c r="F6" s="321">
        <v>141.45</v>
      </c>
      <c r="G6" s="101"/>
      <c r="H6" s="220"/>
      <c r="I6" s="220"/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35.97</v>
      </c>
      <c r="F7" s="321">
        <v>45.97</v>
      </c>
      <c r="G7" s="101"/>
      <c r="H7" s="220"/>
      <c r="I7" s="220"/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81.97</v>
      </c>
      <c r="F8" s="321">
        <v>103.3</v>
      </c>
      <c r="G8" s="101"/>
      <c r="H8" s="220"/>
      <c r="I8" s="220"/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57.3</v>
      </c>
      <c r="F9" s="321">
        <v>64.63</v>
      </c>
      <c r="G9" s="101"/>
      <c r="H9" s="220"/>
      <c r="I9" s="220"/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80.97</v>
      </c>
      <c r="F10" s="321">
        <v>103</v>
      </c>
      <c r="G10" s="101"/>
      <c r="H10" s="220"/>
      <c r="I10" s="220"/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48</v>
      </c>
      <c r="F11" s="321">
        <v>48</v>
      </c>
      <c r="G11" s="101"/>
      <c r="H11" s="220"/>
      <c r="I11" s="220"/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90.33</v>
      </c>
      <c r="F12" s="321">
        <v>90.33</v>
      </c>
      <c r="G12" s="101"/>
      <c r="H12" s="220"/>
      <c r="I12" s="220"/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70.67</v>
      </c>
      <c r="F13" s="321">
        <v>80.67</v>
      </c>
      <c r="G13" s="101"/>
      <c r="H13" s="220"/>
      <c r="I13" s="220"/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53.5</v>
      </c>
      <c r="F14" s="321">
        <v>53.5</v>
      </c>
      <c r="G14" s="101"/>
      <c r="H14" s="220"/>
      <c r="I14" s="220"/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60.63</v>
      </c>
      <c r="F15" s="321">
        <v>66.27</v>
      </c>
      <c r="G15" s="101"/>
      <c r="H15" s="220"/>
      <c r="I15" s="220"/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54.97</v>
      </c>
      <c r="F16" s="321">
        <v>61.93</v>
      </c>
      <c r="G16" s="101"/>
      <c r="H16" s="220"/>
      <c r="I16" s="220"/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159.33</v>
      </c>
      <c r="F17" s="321">
        <v>158</v>
      </c>
      <c r="G17" s="101"/>
      <c r="H17" s="220"/>
      <c r="I17" s="220"/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207</v>
      </c>
      <c r="F18" s="321">
        <v>207</v>
      </c>
      <c r="G18" s="101"/>
      <c r="H18" s="220"/>
      <c r="I18" s="220"/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94.33</v>
      </c>
      <c r="F19" s="321">
        <v>120.33</v>
      </c>
      <c r="G19" s="101"/>
      <c r="H19" s="220"/>
      <c r="I19" s="220"/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60.27</v>
      </c>
      <c r="F20" s="321">
        <v>88.66</v>
      </c>
      <c r="G20" s="101"/>
      <c r="H20" s="220"/>
      <c r="I20" s="220"/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38.97</v>
      </c>
      <c r="F21" s="321">
        <v>37.3</v>
      </c>
      <c r="G21" s="101"/>
      <c r="H21" s="220"/>
      <c r="I21" s="220"/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67.95</v>
      </c>
      <c r="F22" s="321">
        <v>57.45</v>
      </c>
      <c r="G22" s="101"/>
      <c r="H22" s="220"/>
      <c r="I22" s="220"/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>
        <v>200.5</v>
      </c>
      <c r="F23" s="321">
        <v>202</v>
      </c>
      <c r="G23" s="101"/>
      <c r="H23" s="220"/>
      <c r="I23" s="220"/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155.3</v>
      </c>
      <c r="F24" s="321" t="s">
        <v>302</v>
      </c>
      <c r="G24" s="101"/>
      <c r="H24" s="220"/>
      <c r="I24" s="220"/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175.3</v>
      </c>
      <c r="F25" s="321">
        <v>164.97</v>
      </c>
      <c r="G25" s="101"/>
      <c r="H25" s="220"/>
      <c r="I25" s="220"/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37.97</v>
      </c>
      <c r="F26" s="321">
        <v>41.3</v>
      </c>
      <c r="G26" s="101"/>
      <c r="H26" s="220"/>
      <c r="I26" s="220"/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35.33</v>
      </c>
      <c r="F27" s="321">
        <v>35.3</v>
      </c>
      <c r="G27" s="101"/>
      <c r="H27" s="220"/>
      <c r="I27" s="220"/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26.97</v>
      </c>
      <c r="F28" s="321">
        <v>27.6</v>
      </c>
      <c r="G28" s="324"/>
      <c r="H28" s="220"/>
      <c r="I28" s="220"/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340</v>
      </c>
      <c r="F29" s="321">
        <v>395</v>
      </c>
      <c r="G29" s="101"/>
      <c r="H29" s="220"/>
      <c r="I29" s="220"/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73.97</v>
      </c>
      <c r="F30" s="321">
        <v>94.63</v>
      </c>
      <c r="G30" s="101"/>
      <c r="H30" s="220"/>
      <c r="I30" s="220"/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66.57</v>
      </c>
      <c r="F31" s="321">
        <v>66.57</v>
      </c>
      <c r="G31" s="101"/>
      <c r="H31" s="220"/>
      <c r="I31" s="220"/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79.63</v>
      </c>
      <c r="F32" s="321">
        <v>88.27</v>
      </c>
      <c r="G32" s="101"/>
      <c r="H32" s="220"/>
      <c r="I32" s="220"/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136.5</v>
      </c>
      <c r="F33" s="321">
        <v>152.45</v>
      </c>
      <c r="G33" s="101"/>
      <c r="H33" s="220"/>
      <c r="I33" s="220"/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31</v>
      </c>
      <c r="B34" s="219" t="s">
        <v>27</v>
      </c>
      <c r="C34" s="218" t="s">
        <v>4</v>
      </c>
      <c r="D34" s="224"/>
      <c r="E34" s="321">
        <v>56</v>
      </c>
      <c r="F34" s="321">
        <v>56</v>
      </c>
      <c r="G34" s="101"/>
      <c r="H34" s="220"/>
      <c r="I34" s="220"/>
      <c r="J34" s="220"/>
      <c r="K34" s="223"/>
      <c r="L34" s="224"/>
      <c r="M34" s="225"/>
      <c r="N34" s="220"/>
      <c r="O34" s="224"/>
      <c r="P34" s="224"/>
    </row>
    <row r="35" spans="1:16" ht="15.75">
      <c r="A35" s="218">
        <v>32</v>
      </c>
      <c r="B35" s="219" t="s">
        <v>28</v>
      </c>
      <c r="C35" s="218" t="s">
        <v>4</v>
      </c>
      <c r="D35" s="224"/>
      <c r="E35" s="321">
        <v>174.63</v>
      </c>
      <c r="F35" s="321">
        <v>181.3</v>
      </c>
      <c r="G35" s="101"/>
      <c r="H35" s="220"/>
      <c r="I35" s="220"/>
      <c r="J35" s="220"/>
      <c r="K35" s="223"/>
      <c r="L35" s="224"/>
      <c r="M35" s="225"/>
      <c r="N35" s="220"/>
      <c r="O35" s="224"/>
      <c r="P35" s="224"/>
    </row>
    <row r="36" spans="1:16" ht="45" customHeight="1">
      <c r="A36" s="230">
        <v>33</v>
      </c>
      <c r="B36" s="231" t="s">
        <v>77</v>
      </c>
      <c r="C36" s="230" t="s">
        <v>4</v>
      </c>
      <c r="D36" s="224"/>
      <c r="E36" s="322">
        <v>243.27</v>
      </c>
      <c r="F36" s="322">
        <v>252.97</v>
      </c>
      <c r="G36" s="101"/>
      <c r="H36" s="224"/>
      <c r="I36" s="224"/>
      <c r="J36" s="224"/>
      <c r="K36" s="277"/>
      <c r="L36" s="224"/>
      <c r="M36" s="225"/>
      <c r="N36" s="224"/>
      <c r="O36" s="224"/>
      <c r="P36" s="224"/>
    </row>
    <row r="37" spans="1:16" ht="15.75">
      <c r="A37" s="218">
        <v>34</v>
      </c>
      <c r="B37" s="219" t="s">
        <v>87</v>
      </c>
      <c r="C37" s="218" t="s">
        <v>4</v>
      </c>
      <c r="D37" s="224"/>
      <c r="E37" s="321">
        <v>136.67</v>
      </c>
      <c r="F37" s="321">
        <v>141.67</v>
      </c>
      <c r="G37" s="101"/>
      <c r="H37" s="220"/>
      <c r="I37" s="220"/>
      <c r="J37" s="220"/>
      <c r="K37" s="223"/>
      <c r="L37" s="224"/>
      <c r="M37" s="225"/>
      <c r="N37" s="220"/>
      <c r="O37" s="224"/>
      <c r="P37" s="224"/>
    </row>
    <row r="38" spans="1:16" ht="15.75">
      <c r="A38" s="218">
        <v>35</v>
      </c>
      <c r="B38" s="219" t="s">
        <v>29</v>
      </c>
      <c r="C38" s="218" t="s">
        <v>4</v>
      </c>
      <c r="D38" s="224"/>
      <c r="E38" s="321">
        <v>475</v>
      </c>
      <c r="F38" s="321">
        <v>540</v>
      </c>
      <c r="G38" s="101"/>
      <c r="H38" s="220"/>
      <c r="I38" s="220"/>
      <c r="J38" s="220"/>
      <c r="K38" s="223"/>
      <c r="L38" s="309"/>
      <c r="M38" s="225"/>
      <c r="N38" s="220"/>
      <c r="O38" s="224"/>
      <c r="P38" s="224"/>
    </row>
    <row r="39" spans="1:16" ht="15.75">
      <c r="A39" s="218">
        <v>36</v>
      </c>
      <c r="B39" s="219" t="s">
        <v>30</v>
      </c>
      <c r="C39" s="218" t="s">
        <v>4</v>
      </c>
      <c r="D39" s="224"/>
      <c r="E39" s="321">
        <v>350</v>
      </c>
      <c r="F39" s="321">
        <v>400</v>
      </c>
      <c r="G39" s="101"/>
      <c r="H39" s="220"/>
      <c r="I39" s="220"/>
      <c r="J39" s="220"/>
      <c r="K39" s="223"/>
      <c r="L39" s="224"/>
      <c r="M39" s="225"/>
      <c r="N39" s="220"/>
      <c r="O39" s="224"/>
      <c r="P39" s="224"/>
    </row>
    <row r="40" spans="1:16" ht="15.75">
      <c r="A40" s="218">
        <v>37</v>
      </c>
      <c r="B40" s="219" t="s">
        <v>31</v>
      </c>
      <c r="C40" s="218" t="s">
        <v>4</v>
      </c>
      <c r="D40" s="224"/>
      <c r="E40" s="321">
        <v>370</v>
      </c>
      <c r="F40" s="321">
        <v>390</v>
      </c>
      <c r="G40" s="101"/>
      <c r="H40" s="220"/>
      <c r="I40" s="220"/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38</v>
      </c>
      <c r="B41" s="219" t="s">
        <v>194</v>
      </c>
      <c r="C41" s="218" t="s">
        <v>4</v>
      </c>
      <c r="D41" s="224"/>
      <c r="E41" s="223">
        <v>350</v>
      </c>
      <c r="F41" s="223">
        <v>355</v>
      </c>
      <c r="G41" s="101"/>
      <c r="H41" s="220"/>
      <c r="I41" s="220"/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39</v>
      </c>
      <c r="B42" s="219" t="s">
        <v>32</v>
      </c>
      <c r="C42" s="218" t="s">
        <v>4</v>
      </c>
      <c r="D42" s="224"/>
      <c r="E42" s="321">
        <v>295</v>
      </c>
      <c r="F42" s="321">
        <v>305</v>
      </c>
      <c r="G42" s="101"/>
      <c r="H42" s="220"/>
      <c r="I42" s="220"/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40</v>
      </c>
      <c r="B43" s="219" t="s">
        <v>118</v>
      </c>
      <c r="C43" s="218" t="s">
        <v>4</v>
      </c>
      <c r="D43" s="224"/>
      <c r="E43" s="321">
        <v>240</v>
      </c>
      <c r="F43" s="321">
        <v>245</v>
      </c>
      <c r="G43" s="101"/>
      <c r="H43" s="220"/>
      <c r="I43" s="220"/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41</v>
      </c>
      <c r="B44" s="219" t="s">
        <v>33</v>
      </c>
      <c r="C44" s="218" t="s">
        <v>4</v>
      </c>
      <c r="D44" s="224"/>
      <c r="E44" s="321">
        <v>187</v>
      </c>
      <c r="F44" s="321">
        <v>197.5</v>
      </c>
      <c r="G44" s="101"/>
      <c r="H44" s="220"/>
      <c r="I44" s="220"/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42</v>
      </c>
      <c r="B45" s="218" t="s">
        <v>34</v>
      </c>
      <c r="C45" s="218" t="s">
        <v>4</v>
      </c>
      <c r="D45" s="224"/>
      <c r="E45" s="321">
        <v>160.45</v>
      </c>
      <c r="F45" s="321">
        <v>179</v>
      </c>
      <c r="G45" s="101"/>
      <c r="H45" s="220"/>
      <c r="I45" s="220"/>
      <c r="J45" s="220"/>
      <c r="K45" s="223"/>
      <c r="L45" s="224"/>
      <c r="M45" s="225"/>
      <c r="N45" s="220"/>
      <c r="O45" s="224"/>
      <c r="P45" s="224"/>
    </row>
    <row r="46" spans="1:16" ht="15.75">
      <c r="A46" s="235">
        <v>43</v>
      </c>
      <c r="B46" s="219" t="s">
        <v>35</v>
      </c>
      <c r="C46" s="218" t="s">
        <v>4</v>
      </c>
      <c r="D46" s="224"/>
      <c r="E46" s="321">
        <v>407.67</v>
      </c>
      <c r="F46" s="321">
        <v>407.67</v>
      </c>
      <c r="G46" s="101"/>
      <c r="H46" s="220"/>
      <c r="I46" s="220"/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44</v>
      </c>
      <c r="B47" s="219" t="s">
        <v>36</v>
      </c>
      <c r="C47" s="218" t="s">
        <v>4</v>
      </c>
      <c r="D47" s="224"/>
      <c r="E47" s="321">
        <v>243.67</v>
      </c>
      <c r="F47" s="321">
        <v>243.67</v>
      </c>
      <c r="G47" s="101"/>
      <c r="H47" s="220"/>
      <c r="I47" s="220"/>
      <c r="J47" s="220"/>
      <c r="K47" s="223"/>
      <c r="L47" s="224"/>
      <c r="M47" s="225"/>
      <c r="N47" s="220"/>
      <c r="O47" s="224"/>
      <c r="P47" s="224"/>
    </row>
    <row r="48" spans="1:16" ht="15.75">
      <c r="A48" s="218">
        <v>45</v>
      </c>
      <c r="B48" s="219" t="s">
        <v>37</v>
      </c>
      <c r="C48" s="218" t="s">
        <v>4</v>
      </c>
      <c r="D48" s="224"/>
      <c r="E48" s="321">
        <v>408</v>
      </c>
      <c r="F48" s="321">
        <v>403.67</v>
      </c>
      <c r="G48" s="101"/>
      <c r="H48" s="220"/>
      <c r="I48" s="220"/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46</v>
      </c>
      <c r="B49" s="236" t="s">
        <v>38</v>
      </c>
      <c r="C49" s="218" t="s">
        <v>4</v>
      </c>
      <c r="D49" s="224"/>
      <c r="E49" s="321">
        <v>180.73</v>
      </c>
      <c r="F49" s="321">
        <v>182.63</v>
      </c>
      <c r="G49" s="101"/>
      <c r="H49" s="220"/>
      <c r="I49" s="220"/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47</v>
      </c>
      <c r="B50" s="219" t="s">
        <v>298</v>
      </c>
      <c r="C50" s="218" t="s">
        <v>4</v>
      </c>
      <c r="D50" s="224"/>
      <c r="E50" s="321">
        <v>161</v>
      </c>
      <c r="F50" s="321">
        <v>137</v>
      </c>
      <c r="G50" s="101"/>
      <c r="H50" s="220"/>
      <c r="I50" s="220"/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48</v>
      </c>
      <c r="B51" s="219" t="s">
        <v>299</v>
      </c>
      <c r="C51" s="218" t="s">
        <v>4</v>
      </c>
      <c r="D51" s="224"/>
      <c r="E51" s="321">
        <v>384.5</v>
      </c>
      <c r="F51" s="321">
        <v>314</v>
      </c>
      <c r="G51" s="101"/>
      <c r="H51" s="220"/>
      <c r="I51" s="220"/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49</v>
      </c>
      <c r="B52" s="219" t="s">
        <v>300</v>
      </c>
      <c r="C52" s="218" t="s">
        <v>4</v>
      </c>
      <c r="D52" s="224"/>
      <c r="E52" s="321">
        <v>229.5</v>
      </c>
      <c r="F52" s="321">
        <v>134.95</v>
      </c>
      <c r="G52" s="101"/>
      <c r="H52" s="220"/>
      <c r="I52" s="220"/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50</v>
      </c>
      <c r="B53" s="218" t="s">
        <v>301</v>
      </c>
      <c r="C53" s="218" t="s">
        <v>4</v>
      </c>
      <c r="D53" s="224"/>
      <c r="E53" s="223">
        <v>190</v>
      </c>
      <c r="F53" s="223">
        <v>190</v>
      </c>
      <c r="G53" s="101"/>
      <c r="H53" s="220"/>
      <c r="I53" s="220"/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51</v>
      </c>
      <c r="B54" s="219" t="s">
        <v>42</v>
      </c>
      <c r="C54" s="218" t="s">
        <v>4</v>
      </c>
      <c r="D54" s="224"/>
      <c r="E54" s="321">
        <v>215</v>
      </c>
      <c r="F54" s="321">
        <v>209.5</v>
      </c>
      <c r="G54" s="101"/>
      <c r="H54" s="220"/>
      <c r="I54" s="220"/>
      <c r="J54" s="220"/>
      <c r="K54" s="223"/>
      <c r="L54" s="229"/>
      <c r="M54" s="237"/>
      <c r="N54" s="238"/>
      <c r="O54" s="229"/>
      <c r="P54" s="224"/>
    </row>
    <row r="55" spans="1:16" ht="15.75">
      <c r="A55" s="218">
        <v>52</v>
      </c>
      <c r="B55" s="219" t="s">
        <v>43</v>
      </c>
      <c r="C55" s="218" t="s">
        <v>4</v>
      </c>
      <c r="D55" s="224"/>
      <c r="E55" s="321"/>
      <c r="F55" s="321"/>
      <c r="G55" s="101"/>
      <c r="H55" s="220"/>
      <c r="I55" s="220"/>
      <c r="J55" s="223"/>
      <c r="K55" s="223"/>
      <c r="L55" s="310"/>
      <c r="M55" s="312"/>
      <c r="N55" s="312"/>
      <c r="O55" s="225"/>
      <c r="P55" s="224"/>
    </row>
    <row r="56" spans="1:16" ht="54.75" customHeight="1">
      <c r="A56" s="218">
        <v>54</v>
      </c>
      <c r="B56" s="231" t="s">
        <v>96</v>
      </c>
      <c r="C56" s="230" t="s">
        <v>45</v>
      </c>
      <c r="D56" s="240"/>
      <c r="E56" s="323">
        <v>46.93</v>
      </c>
      <c r="F56" s="323">
        <v>48.93</v>
      </c>
      <c r="G56" s="101"/>
      <c r="H56" s="240"/>
      <c r="I56" s="240"/>
      <c r="J56" s="240"/>
      <c r="K56" s="234"/>
      <c r="L56" s="240"/>
      <c r="M56" s="320"/>
      <c r="N56" s="240"/>
      <c r="O56" s="240"/>
      <c r="P56" s="240"/>
    </row>
    <row r="57" spans="1:16" ht="15.75">
      <c r="A57" s="218">
        <v>55</v>
      </c>
      <c r="B57" s="219" t="s">
        <v>97</v>
      </c>
      <c r="C57" s="218" t="s">
        <v>45</v>
      </c>
      <c r="D57" s="224"/>
      <c r="E57" s="323">
        <v>53.97</v>
      </c>
      <c r="F57" s="323">
        <v>70.3</v>
      </c>
      <c r="G57" s="101"/>
      <c r="H57" s="240"/>
      <c r="I57" s="240"/>
      <c r="J57" s="240"/>
      <c r="K57" s="234"/>
      <c r="L57" s="224"/>
      <c r="M57" s="225"/>
      <c r="N57" s="220"/>
      <c r="O57" s="224"/>
      <c r="P57" s="224"/>
    </row>
    <row r="58" spans="1:16" ht="15.75">
      <c r="A58" s="218">
        <v>56</v>
      </c>
      <c r="B58" s="219" t="s">
        <v>46</v>
      </c>
      <c r="C58" s="218" t="s">
        <v>4</v>
      </c>
      <c r="D58" s="224"/>
      <c r="E58" s="323">
        <v>214</v>
      </c>
      <c r="F58" s="323">
        <v>212.87</v>
      </c>
      <c r="G58" s="101"/>
      <c r="H58" s="240"/>
      <c r="I58" s="240"/>
      <c r="J58" s="240"/>
      <c r="K58" s="234"/>
      <c r="L58" s="224"/>
      <c r="M58" s="225"/>
      <c r="N58" s="220"/>
      <c r="O58" s="220"/>
      <c r="P58" s="224"/>
    </row>
    <row r="59" spans="1:16" ht="15.75">
      <c r="A59" s="218">
        <v>57</v>
      </c>
      <c r="B59" s="219" t="s">
        <v>198</v>
      </c>
      <c r="C59" s="218" t="s">
        <v>4</v>
      </c>
      <c r="D59" s="224"/>
      <c r="E59" s="323">
        <v>701.33</v>
      </c>
      <c r="F59" s="323">
        <v>653.23</v>
      </c>
      <c r="G59" s="101"/>
      <c r="H59" s="240"/>
      <c r="I59" s="240"/>
      <c r="J59" s="240"/>
      <c r="K59" s="234"/>
      <c r="L59" s="224"/>
      <c r="M59" s="225"/>
      <c r="N59" s="240"/>
      <c r="O59" s="224"/>
      <c r="P59" s="224"/>
    </row>
    <row r="60" spans="1:16" ht="15.75">
      <c r="A60" s="218">
        <v>58</v>
      </c>
      <c r="B60" s="219" t="s">
        <v>99</v>
      </c>
      <c r="C60" s="218" t="s">
        <v>4</v>
      </c>
      <c r="D60" s="224"/>
      <c r="E60" s="323">
        <v>359</v>
      </c>
      <c r="F60" s="323">
        <v>369</v>
      </c>
      <c r="G60" s="101"/>
      <c r="H60" s="240"/>
      <c r="I60" s="240"/>
      <c r="J60" s="240"/>
      <c r="K60" s="234"/>
      <c r="L60" s="224"/>
      <c r="M60" s="225"/>
      <c r="N60" s="240"/>
      <c r="O60" s="224"/>
      <c r="P60" s="224"/>
    </row>
    <row r="61" spans="1:16" ht="15.75">
      <c r="A61" s="218">
        <v>59</v>
      </c>
      <c r="B61" s="219" t="s">
        <v>195</v>
      </c>
      <c r="C61" s="218" t="s">
        <v>4</v>
      </c>
      <c r="D61" s="224"/>
      <c r="E61" s="223">
        <v>319.5</v>
      </c>
      <c r="F61" s="223">
        <v>319.5</v>
      </c>
      <c r="G61" s="101"/>
      <c r="H61" s="240"/>
      <c r="I61" s="240"/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60</v>
      </c>
      <c r="B62" s="219" t="s">
        <v>47</v>
      </c>
      <c r="C62" s="218" t="s">
        <v>4</v>
      </c>
      <c r="D62" s="224"/>
      <c r="E62" s="323">
        <v>409</v>
      </c>
      <c r="F62" s="323">
        <v>409</v>
      </c>
      <c r="G62" s="101"/>
      <c r="H62" s="240"/>
      <c r="I62" s="240"/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61</v>
      </c>
      <c r="B63" s="219" t="s">
        <v>48</v>
      </c>
      <c r="C63" s="218" t="s">
        <v>4</v>
      </c>
      <c r="D63" s="224"/>
      <c r="E63" s="323">
        <v>253</v>
      </c>
      <c r="F63" s="323">
        <v>253</v>
      </c>
      <c r="G63" s="101"/>
      <c r="H63" s="240"/>
      <c r="I63" s="240"/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63</v>
      </c>
      <c r="B64" s="219" t="s">
        <v>50</v>
      </c>
      <c r="C64" s="218" t="s">
        <v>51</v>
      </c>
      <c r="D64" s="224"/>
      <c r="E64" s="323">
        <v>77.97</v>
      </c>
      <c r="F64" s="323">
        <v>77.3</v>
      </c>
      <c r="G64" s="101"/>
      <c r="H64" s="240"/>
      <c r="I64" s="240"/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64</v>
      </c>
      <c r="B65" s="219" t="s">
        <v>52</v>
      </c>
      <c r="C65" s="218" t="s">
        <v>51</v>
      </c>
      <c r="D65" s="224"/>
      <c r="E65" s="323">
        <v>75.45</v>
      </c>
      <c r="F65" s="323">
        <v>71</v>
      </c>
      <c r="G65" s="101"/>
      <c r="H65" s="240"/>
      <c r="I65" s="240"/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65</v>
      </c>
      <c r="B66" s="219" t="s">
        <v>53</v>
      </c>
      <c r="C66" s="218" t="s">
        <v>4</v>
      </c>
      <c r="D66" s="224"/>
      <c r="E66" s="323">
        <v>143</v>
      </c>
      <c r="F66" s="323">
        <v>143</v>
      </c>
      <c r="G66" s="101"/>
      <c r="H66" s="240"/>
      <c r="I66" s="240"/>
      <c r="J66" s="240"/>
      <c r="K66" s="234"/>
      <c r="L66" s="224"/>
      <c r="M66" s="225"/>
      <c r="N66" s="240"/>
      <c r="O66" s="224"/>
      <c r="P66" s="224"/>
    </row>
    <row r="67" spans="1:16" ht="15.75">
      <c r="A67" s="218">
        <v>66</v>
      </c>
      <c r="B67" s="219" t="s">
        <v>54</v>
      </c>
      <c r="C67" s="218" t="s">
        <v>45</v>
      </c>
      <c r="D67" s="224"/>
      <c r="E67" s="323">
        <v>109.9</v>
      </c>
      <c r="F67" s="323">
        <v>99.9</v>
      </c>
      <c r="G67" s="101"/>
      <c r="H67" s="240"/>
      <c r="I67" s="240"/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67</v>
      </c>
      <c r="B68" s="219" t="s">
        <v>100</v>
      </c>
      <c r="C68" s="218" t="s">
        <v>4</v>
      </c>
      <c r="D68" s="224"/>
      <c r="E68" s="323"/>
      <c r="F68" s="323"/>
      <c r="G68" s="101"/>
      <c r="H68" s="240"/>
      <c r="I68" s="240"/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68</v>
      </c>
      <c r="B69" s="219" t="s">
        <v>101</v>
      </c>
      <c r="C69" s="218" t="s">
        <v>4</v>
      </c>
      <c r="D69" s="224"/>
      <c r="E69" s="323">
        <v>11.6</v>
      </c>
      <c r="F69" s="323">
        <v>12.63</v>
      </c>
      <c r="G69" s="101"/>
      <c r="H69" s="240"/>
      <c r="I69" s="240"/>
      <c r="J69" s="240"/>
      <c r="K69" s="234"/>
      <c r="L69" s="224"/>
      <c r="M69" s="225"/>
      <c r="N69" s="155"/>
      <c r="O69" s="224"/>
      <c r="P69" s="224"/>
    </row>
    <row r="70" spans="1:16" ht="15.75">
      <c r="A70" s="218">
        <v>69</v>
      </c>
      <c r="B70" s="219" t="s">
        <v>56</v>
      </c>
      <c r="C70" s="218" t="s">
        <v>4</v>
      </c>
      <c r="D70" s="224"/>
      <c r="E70" s="323">
        <v>696.33</v>
      </c>
      <c r="F70" s="323">
        <v>616</v>
      </c>
      <c r="G70" s="101"/>
      <c r="H70" s="240"/>
      <c r="I70" s="240"/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70</v>
      </c>
      <c r="B71" s="219" t="s">
        <v>107</v>
      </c>
      <c r="C71" s="218" t="s">
        <v>4</v>
      </c>
      <c r="D71" s="224"/>
      <c r="E71" s="277">
        <v>2088.25</v>
      </c>
      <c r="F71" s="323">
        <v>2088.25</v>
      </c>
      <c r="G71" s="101"/>
      <c r="H71" s="240"/>
      <c r="I71" s="240"/>
      <c r="J71" s="240"/>
      <c r="K71" s="234"/>
      <c r="L71" s="224"/>
      <c r="M71" s="225"/>
      <c r="N71" s="240"/>
      <c r="O71" s="224"/>
      <c r="P71" s="224"/>
    </row>
    <row r="72" spans="1:16" ht="15.75">
      <c r="A72" s="219"/>
      <c r="B72" s="219"/>
      <c r="C72" s="219"/>
      <c r="D72" s="271">
        <f aca="true" t="shared" si="0" ref="D72:O72">SUM(D5:D71)</f>
        <v>0</v>
      </c>
      <c r="E72" s="271">
        <f>SUM(E5:E71)</f>
        <v>13896.469999999998</v>
      </c>
      <c r="F72" s="271">
        <f>SUM(F5:F71)</f>
        <v>13836.319999999998</v>
      </c>
      <c r="G72" s="271"/>
      <c r="H72" s="271"/>
      <c r="I72" s="271"/>
      <c r="J72" s="271">
        <f t="shared" si="0"/>
        <v>0</v>
      </c>
      <c r="K72" s="271">
        <f t="shared" si="0"/>
        <v>0</v>
      </c>
      <c r="L72" s="271">
        <f t="shared" si="0"/>
        <v>0</v>
      </c>
      <c r="M72" s="271">
        <f t="shared" si="0"/>
        <v>0</v>
      </c>
      <c r="N72" s="271">
        <f t="shared" si="0"/>
        <v>0</v>
      </c>
      <c r="O72" s="271">
        <f t="shared" si="0"/>
        <v>0</v>
      </c>
      <c r="P72" s="271">
        <f>SUM(P5:P71)</f>
        <v>0</v>
      </c>
    </row>
    <row r="73" spans="1:16" ht="15.75">
      <c r="A73" s="155"/>
      <c r="B73" s="155"/>
      <c r="C73" s="155"/>
      <c r="D73" s="155"/>
      <c r="E73" s="155"/>
      <c r="F73" s="155"/>
      <c r="G73" s="187"/>
      <c r="H73" s="155"/>
      <c r="I73" s="155"/>
      <c r="J73" s="155"/>
      <c r="K73" s="155"/>
      <c r="L73" s="155"/>
      <c r="M73" s="155"/>
      <c r="N73" s="155"/>
      <c r="O73" s="155"/>
      <c r="P73" s="155"/>
    </row>
    <row r="74" spans="1:16" ht="15.75">
      <c r="A74" s="155"/>
      <c r="B74" s="188"/>
      <c r="C74" s="187"/>
      <c r="D74" s="188"/>
      <c r="E74" s="187"/>
      <c r="F74" s="189"/>
      <c r="G74" s="155"/>
      <c r="H74" s="188"/>
      <c r="I74" s="188"/>
      <c r="J74" s="189"/>
      <c r="K74" s="155"/>
      <c r="L74" s="155"/>
      <c r="M74" s="155"/>
      <c r="N74" s="155"/>
      <c r="O74" s="155"/>
      <c r="P74" s="155"/>
    </row>
    <row r="75" spans="1:16" ht="15.75">
      <c r="A75" s="86" t="s">
        <v>200</v>
      </c>
      <c r="B75" s="86"/>
      <c r="C75" s="87"/>
      <c r="D75" s="88"/>
      <c r="E75" s="88"/>
      <c r="F75" s="89"/>
      <c r="G75" s="89"/>
      <c r="H75" s="86"/>
      <c r="I75" s="91" t="s">
        <v>144</v>
      </c>
      <c r="J75" s="86"/>
      <c r="K75" s="155"/>
      <c r="L75" s="155"/>
      <c r="M75" s="155"/>
      <c r="N75" s="155"/>
      <c r="O75" s="155"/>
      <c r="P75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tabSelected="1"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20" customWidth="1"/>
    <col min="8" max="8" width="19.69921875" style="21" customWidth="1"/>
  </cols>
  <sheetData>
    <row r="1" spans="2:7" ht="18">
      <c r="B1" s="44" t="s">
        <v>76</v>
      </c>
      <c r="C1" s="347" t="str">
        <f>IF(входная!C1=0,"-",входная!C1)</f>
        <v>Осинниковскому городскому округу</v>
      </c>
      <c r="D1" s="347"/>
      <c r="E1" s="347"/>
      <c r="F1" s="348"/>
      <c r="G1" s="273">
        <v>44774</v>
      </c>
    </row>
    <row r="2" spans="1:7" ht="15.75">
      <c r="A2" s="2"/>
      <c r="B2" s="74"/>
      <c r="C2" s="351" t="s">
        <v>66</v>
      </c>
      <c r="D2" s="351"/>
      <c r="E2" s="351"/>
      <c r="F2" s="2"/>
      <c r="G2" s="274" t="s">
        <v>67</v>
      </c>
    </row>
    <row r="3" spans="2:5" ht="0.75" customHeight="1">
      <c r="B3" s="74"/>
      <c r="D3" s="127"/>
      <c r="E3" s="128"/>
    </row>
    <row r="4" spans="1:8" ht="30.75" customHeight="1">
      <c r="A4" s="352" t="s">
        <v>0</v>
      </c>
      <c r="B4" s="349" t="s">
        <v>1</v>
      </c>
      <c r="C4" s="276" t="s">
        <v>2</v>
      </c>
      <c r="D4" s="349" t="s">
        <v>68</v>
      </c>
      <c r="E4" s="349"/>
      <c r="F4" s="349"/>
      <c r="G4" s="350" t="s">
        <v>69</v>
      </c>
      <c r="H4" s="350"/>
    </row>
    <row r="5" spans="1:8" ht="19.5" customHeight="1">
      <c r="A5" s="352"/>
      <c r="B5" s="349"/>
      <c r="C5" s="276"/>
      <c r="D5" s="275" t="s">
        <v>70</v>
      </c>
      <c r="E5" s="275" t="s">
        <v>71</v>
      </c>
      <c r="F5" s="275" t="s">
        <v>72</v>
      </c>
      <c r="G5" s="275" t="s">
        <v>70</v>
      </c>
      <c r="H5" s="275" t="s">
        <v>71</v>
      </c>
    </row>
    <row r="6" spans="1:8" ht="30" customHeight="1">
      <c r="A6" s="13">
        <v>1</v>
      </c>
      <c r="B6" s="14" t="s">
        <v>3</v>
      </c>
      <c r="C6" s="13" t="s">
        <v>4</v>
      </c>
      <c r="D6" s="59">
        <f>IF(входная!E6="-","-",MIN(входная!D10:D14))</f>
        <v>61.25</v>
      </c>
      <c r="E6" s="59">
        <f>IF(входная!E6="-","-",MAX(входная!D10:D14))</f>
        <v>91</v>
      </c>
      <c r="F6" s="59">
        <f>IF(входная!E6="-","-",входная!E6)</f>
        <v>80.08333333333333</v>
      </c>
      <c r="G6" s="129" t="str">
        <f>IF(COUNT(D6,E6)=0,"-",LOOKUP(D6,входная!D10:D14,входная!B10:B14))</f>
        <v>ЗАО "Тандер" магазин "Магнит"</v>
      </c>
      <c r="H6" s="129" t="str">
        <f>IF(COUNT(D6,E6)=0,"-",LOOKUP(E6,входная!D10:D14,входная!B10:B14))</f>
        <v>ИП Нейдерова магазин "Теремок"</v>
      </c>
    </row>
    <row r="7" spans="1:8" ht="30" customHeight="1">
      <c r="A7" s="13">
        <v>2</v>
      </c>
      <c r="B7" s="14" t="s">
        <v>5</v>
      </c>
      <c r="C7" s="13" t="s">
        <v>4</v>
      </c>
      <c r="D7" s="59">
        <f>IF(входная!E16="-","-",MIN(входная!D17:D21))</f>
        <v>220</v>
      </c>
      <c r="E7" s="59">
        <f>IF(входная!E16="-","-",MAX(входная!D17:D21))</f>
        <v>255</v>
      </c>
      <c r="F7" s="59">
        <f>IF(входная!E16="-","-",входная!E16)</f>
        <v>237.5</v>
      </c>
      <c r="G7" s="129" t="str">
        <f>IF(COUNT(D7,E7)=0,"-",LOOKUP(D7,входная!D17:D21,входная!B17:B21))</f>
        <v>ЗАО "Тандер" магазин "Магнит"</v>
      </c>
      <c r="H7" s="129" t="str">
        <f>IF(COUNT(D7,E7)=0,"-",LOOKUP(E7,входная!D66:D82,входная!B66:B82))</f>
        <v>ИП Нейдерова магазин "Теремок"</v>
      </c>
    </row>
    <row r="8" spans="1:8" ht="30" customHeight="1">
      <c r="A8" s="13">
        <v>3</v>
      </c>
      <c r="B8" s="14" t="s">
        <v>6</v>
      </c>
      <c r="C8" s="13" t="s">
        <v>4</v>
      </c>
      <c r="D8" s="59">
        <f>IF(входная!E24="-","-",MIN(входная!D25:D25))</f>
        <v>49.99</v>
      </c>
      <c r="E8" s="59">
        <f>IF(входная!E24="-","-",MAX(входная!D25:D25))</f>
        <v>49.99</v>
      </c>
      <c r="F8" s="59">
        <f>IF(входная!E24="-","-",входная!E24)</f>
        <v>51.330000000000005</v>
      </c>
      <c r="G8" s="129" t="str">
        <f>IF(COUNT(D8,E8)=0,"-",LOOKUP(D8,входная!D25:D25,входная!B25:B25))</f>
        <v>ЗАО "Тандер" магазин "Магнит"</v>
      </c>
      <c r="H8" s="129" t="str">
        <f>IF(COUNT(D8,E8)=0,"-",LOOKUP(E8,входная!D25:D25,входная!B25:B25))</f>
        <v>ЗАО "Тандер" магазин "Магнит"</v>
      </c>
    </row>
    <row r="9" spans="1:8" ht="30" customHeight="1">
      <c r="A9" s="13">
        <v>4</v>
      </c>
      <c r="B9" s="14" t="s">
        <v>81</v>
      </c>
      <c r="C9" s="13" t="s">
        <v>4</v>
      </c>
      <c r="D9" s="59">
        <f>IF(входная!E29="-","-",MIN(входная!D31:D37))</f>
        <v>99.99</v>
      </c>
      <c r="E9" s="59">
        <f>IF(входная!E29="-","-",MAX(входная!D31:D37))</f>
        <v>121</v>
      </c>
      <c r="F9" s="59">
        <f>IF(входная!E29="-","-",входная!E29)</f>
        <v>113.99666666666667</v>
      </c>
      <c r="G9" s="129" t="str">
        <f>IF(COUNT(D9,E9)=0,"-",LOOKUP(D9,входная!D31:D37,входная!B31:B37))</f>
        <v>ООО "Элемент-Трейд" магазин "Монетка"</v>
      </c>
      <c r="H9" s="129" t="str">
        <f>IF(COUNT(D9,E9)=0,"-",LOOKUP(E9,входная!D31:D37,входная!B31:B37))</f>
        <v>ИП Нейдерова магазин "Теремок"</v>
      </c>
    </row>
    <row r="10" spans="1:8" ht="30" customHeight="1">
      <c r="A10" s="13">
        <v>5</v>
      </c>
      <c r="B10" s="14" t="s">
        <v>7</v>
      </c>
      <c r="C10" s="13" t="s">
        <v>4</v>
      </c>
      <c r="D10" s="59">
        <f>IF(входная!E39="-","-",MIN(входная!D40:D46))</f>
        <v>63.99</v>
      </c>
      <c r="E10" s="59">
        <f>IF(входная!E39="-","-",MAX(входная!D40:D46))</f>
        <v>95</v>
      </c>
      <c r="F10" s="59">
        <f>IF(входная!E39="-","-",входная!E39)</f>
        <v>75.99666666666667</v>
      </c>
      <c r="G10" s="129" t="str">
        <f>IF(COUNT(D10,E10)=0,"-",LOOKUP(D10,входная!D40:D46,входная!B40:B46))</f>
        <v>ИП Нейдерова магазин "Теремок"</v>
      </c>
      <c r="H10" s="129" t="str">
        <f>IF(COUNT(D10,E10)=0,"-",LOOKUP(E10,входная!D40:D46,входная!B40:B46))</f>
        <v>ЗАО "Тандер" магазин "Магнит"</v>
      </c>
    </row>
    <row r="11" spans="1:8" ht="30" customHeight="1">
      <c r="A11" s="13">
        <v>6</v>
      </c>
      <c r="B11" s="250" t="s">
        <v>8</v>
      </c>
      <c r="C11" s="13" t="s">
        <v>4</v>
      </c>
      <c r="D11" s="59">
        <f>IF(входная!E52="-","-",MIN(входная!D54:D56))</f>
        <v>109.99</v>
      </c>
      <c r="E11" s="59">
        <f>IF(входная!E52="-","-",MAX(входная!D54:DD56))</f>
        <v>132</v>
      </c>
      <c r="F11" s="59">
        <f>IF(входная!E52="-","-",входная!E52)</f>
        <v>118.99666666666667</v>
      </c>
      <c r="G11" s="129" t="str">
        <f>IF(COUNT(D11,E11)=0,"-",LOOKUP(D11,входная!D54:D56,входная!B54:B56))</f>
        <v>ООО "Элемент-Трейд" магазин "Монетка"</v>
      </c>
      <c r="H11" s="129" t="str">
        <f>IF(COUNT(D11,E11)=0,"-",LOOKUP(E11,входная!D54:D56,входная!B54:B56))</f>
        <v>ЗАО "Тандер" магазин "Магнит"</v>
      </c>
    </row>
    <row r="12" spans="1:8" ht="30" customHeight="1">
      <c r="A12" s="13">
        <v>7</v>
      </c>
      <c r="B12" s="14" t="s">
        <v>9</v>
      </c>
      <c r="C12" s="13" t="s">
        <v>4</v>
      </c>
      <c r="D12" s="59">
        <f>IF(входная!E58="-","-",MIN(входная!D59:D63))</f>
        <v>49</v>
      </c>
      <c r="E12" s="59">
        <f>IF(входная!E58="-","-",MAX(входная!D59:D63))</f>
        <v>59.9</v>
      </c>
      <c r="F12" s="59">
        <f>IF(входная!E58="-","-",входная!E58)</f>
        <v>54.63333333333333</v>
      </c>
      <c r="G12" s="129" t="str">
        <f>IF(COUNT(D12,E12)=G146,"-",LOOKUP(D12,входная!D59:D63,входная!B59:B63))</f>
        <v>ИП Нейдерова магазин "Теремок"</v>
      </c>
      <c r="H12" s="129" t="str">
        <f>IF(COUNT(D12,E12)=0,"-",LOOKUP(E12,входная!D59:D63,входная!B59:B63))</f>
        <v>ЗАО "Тандер" магазин "Магнит"</v>
      </c>
    </row>
    <row r="13" spans="1:8" ht="30" customHeight="1">
      <c r="A13" s="13">
        <v>8</v>
      </c>
      <c r="B13" s="14" t="s">
        <v>10</v>
      </c>
      <c r="C13" s="13" t="s">
        <v>4</v>
      </c>
      <c r="D13" s="59">
        <f>IF(входная!E65="-","-",MIN(входная!D66:D69))</f>
        <v>69</v>
      </c>
      <c r="E13" s="59">
        <f>IF(входная!E65="-","-",MAX(входная!D66:D69))</f>
        <v>82.5</v>
      </c>
      <c r="F13" s="59">
        <f>IF(входная!E65="-","-",входная!E65)</f>
        <v>74.16666666666667</v>
      </c>
      <c r="G13" s="129" t="s">
        <v>193</v>
      </c>
      <c r="H13" s="129" t="str">
        <f>IF(COUNT(D13,E13)=0,"-",LOOKUP(E13,входная!D66:D69,входная!B66:B69))</f>
        <v>ЗАО "Тандер" магазин "Магнит"</v>
      </c>
    </row>
    <row r="14" spans="1:8" ht="30" customHeight="1">
      <c r="A14" s="13">
        <v>9</v>
      </c>
      <c r="B14" s="14" t="s">
        <v>11</v>
      </c>
      <c r="C14" s="13" t="s">
        <v>4</v>
      </c>
      <c r="D14" s="59">
        <f>IF(входная!E71="-","-",MIN(входная!D76:D82))</f>
        <v>61.25</v>
      </c>
      <c r="E14" s="59">
        <f>IF(входная!E71="-","-",MAX(входная!D76:D82))</f>
        <v>71</v>
      </c>
      <c r="F14" s="59">
        <f>IF(входная!E71="-","-",входная!E71)</f>
        <v>67.08333333333333</v>
      </c>
      <c r="G14" s="129" t="str">
        <f>IF(COUNT(D14,E14)=0,"-",LOOKUP(D14,входная!D76:D82,входная!B76:B82))</f>
        <v>ЗАО "Тандер" магазин "Магнит"</v>
      </c>
      <c r="H14" s="129" t="str">
        <f>IF(COUNT(D14,E14)=0,"-",LOOKUP(E14,входная!D76:D82,входная!B76:B82))</f>
        <v>ИП Нейдерова магазин "Теремок"</v>
      </c>
    </row>
    <row r="15" spans="1:8" ht="30" customHeight="1">
      <c r="A15" s="13">
        <v>10</v>
      </c>
      <c r="B15" s="14" t="s">
        <v>12</v>
      </c>
      <c r="C15" s="13" t="s">
        <v>4</v>
      </c>
      <c r="D15" s="59">
        <f>IF(входная!E84="-","-",MIN(входная!D88:D91))</f>
        <v>81</v>
      </c>
      <c r="E15" s="59">
        <f>IF(входная!E84="-","-",MAX(входная!D88:D91))</f>
        <v>81</v>
      </c>
      <c r="F15" s="59">
        <f>IF(входная!E84="-","-",входная!E84)</f>
        <v>78.66666666666667</v>
      </c>
      <c r="G15" s="129" t="str">
        <f>IF(COUNT(D15,E15)=0,"-",LOOKUP(D15,входная!D88:D91,входная!B88:B91))</f>
        <v>ЗАО "Тандер" магазин "Магнит"</v>
      </c>
      <c r="H15" s="129" t="str">
        <f>IF(COUNT(D15,E15)=0,"-",LOOKUP(E15,входная!D88:D91,входная!B88:B91))</f>
        <v>ЗАО "Тандер" магазин "Магнит"</v>
      </c>
    </row>
    <row r="16" spans="1:8" ht="30" customHeight="1">
      <c r="A16" s="13">
        <v>11</v>
      </c>
      <c r="B16" s="14" t="s">
        <v>13</v>
      </c>
      <c r="C16" s="13" t="s">
        <v>4</v>
      </c>
      <c r="D16" s="59">
        <f>IF(входная!E97="-","-",MIN(входная!D99:D108))</f>
        <v>69</v>
      </c>
      <c r="E16" s="59">
        <f>IF(входная!E97="-","-",MAX(входная!D99:D108))</f>
        <v>70</v>
      </c>
      <c r="F16" s="59">
        <f>IF(входная!E97="-","-",входная!E97)</f>
        <v>69.66666666666667</v>
      </c>
      <c r="G16" s="129" t="str">
        <f>IF(COUNT(D16,E16)=0,"-",LOOKUP(D16,входная!D99:D108,входная!B99:B108))</f>
        <v>ИП Нейдерова магазин "Теремок"</v>
      </c>
      <c r="H16" s="129" t="str">
        <f>IF(COUNT(D16,E16)=0,"-",LOOKUP(E16,входная!D99:D108,входная!B99:B108))</f>
        <v>ЗАО "Тандер" магазин "Магнит"</v>
      </c>
    </row>
    <row r="17" spans="1:8" ht="30" customHeight="1">
      <c r="A17" s="13">
        <v>12</v>
      </c>
      <c r="B17" s="14" t="s">
        <v>14</v>
      </c>
      <c r="C17" s="13" t="s">
        <v>4</v>
      </c>
      <c r="D17" s="59">
        <f>IF(входная!E110="-","-",MIN(входная!D118:D121))</f>
        <v>61</v>
      </c>
      <c r="E17" s="59">
        <f>IF(входная!E110="-","-",MAX(входная!D118:D121))</f>
        <v>65</v>
      </c>
      <c r="F17" s="59">
        <f>IF(входная!E110="-","-",входная!E110)</f>
        <v>66.66666666666667</v>
      </c>
      <c r="G17" s="129" t="str">
        <f>IF(COUNT(D17,E17,)=0,"-",LOOKUP(D17,входная!D118:D121,входная!B118:B121))</f>
        <v>ИП Нейдерова магазин "Теремок"</v>
      </c>
      <c r="H17" s="129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13">
        <v>13</v>
      </c>
      <c r="B18" s="14" t="s">
        <v>83</v>
      </c>
      <c r="C18" s="13" t="s">
        <v>4</v>
      </c>
      <c r="D18" s="59">
        <f>IF(входная!E125="-","-",MIN(входная!D130:D135))</f>
        <v>143</v>
      </c>
      <c r="E18" s="59">
        <f>IF(входная!E125="-","-",MAX(входная!D130:D135))</f>
        <v>155</v>
      </c>
      <c r="F18" s="59">
        <f>IF(входная!E125="-","-",входная!E125)</f>
        <v>151</v>
      </c>
      <c r="G18" s="129" t="str">
        <f>IF(COUNT(D18,E18)=0,"-",LOOKUP(D18,входная!D130:D135,входная!B130:B135))</f>
        <v>ЗАО "Тандер" магазин "Магнит"</v>
      </c>
      <c r="H18" s="129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13">
        <v>14</v>
      </c>
      <c r="B19" s="14" t="s">
        <v>82</v>
      </c>
      <c r="C19" s="13" t="s">
        <v>4</v>
      </c>
      <c r="D19" s="59">
        <f>IF(входная!E137="-","-",MIN(входная!D141:D148))</f>
        <v>233</v>
      </c>
      <c r="E19" s="59">
        <f>IF(входная!E137="-","-",MAX(входная!D141:D148))</f>
        <v>233</v>
      </c>
      <c r="F19" s="59">
        <f>IF(входная!E137="-","-",входная!E137)</f>
        <v>207</v>
      </c>
      <c r="G19" s="129" t="str">
        <f>IF(COUNT(D19,E19)=0,"-",LOOKUP(D19,входная!D141:D148,входная!B141:B148))</f>
        <v>ЗАО "Тандер" магазин "Магнит"</v>
      </c>
      <c r="H19" s="129" t="str">
        <f>IF(COUNT(D19,E19)=0,"-",LOOKUP(E19,входная!D141:D148,входная!B141:B148))</f>
        <v>ЗАО "Тандер" магазин "Магнит"</v>
      </c>
    </row>
    <row r="20" spans="1:8" ht="30" customHeight="1">
      <c r="A20" s="13">
        <v>15</v>
      </c>
      <c r="B20" s="14" t="s">
        <v>84</v>
      </c>
      <c r="C20" s="13" t="s">
        <v>4</v>
      </c>
      <c r="D20" s="59">
        <f>IF(входная!E150="-","-",MIN(входная!D157:D162))</f>
        <v>119</v>
      </c>
      <c r="E20" s="59">
        <f>IF(входная!E150="-","-",MAX(входная!D157:D162))</f>
        <v>129</v>
      </c>
      <c r="F20" s="59">
        <f>IF(входная!E150="-","-",входная!E150)</f>
        <v>123.66666666666667</v>
      </c>
      <c r="G20" s="129" t="str">
        <f>IF(COUNT(D20,E20)=0,"-",LOOKUP(D20,входная!D157:D162,входная!B157:B162))</f>
        <v>ООО "Элемент-Трейд" магазин "Монетка"</v>
      </c>
      <c r="H20" s="129" t="str">
        <f>IF(COUNT(D20,E20)=0,"-",LOOKUP(E20,входная!D157:D162,входная!B157:B162))</f>
        <v>ИП Нейдерова магазин "Теремок"</v>
      </c>
    </row>
    <row r="21" spans="1:8" ht="30" customHeight="1">
      <c r="A21" s="13">
        <v>16</v>
      </c>
      <c r="B21" s="14" t="s">
        <v>55</v>
      </c>
      <c r="C21" s="13" t="s">
        <v>4</v>
      </c>
      <c r="D21" s="59">
        <f>IF(входная!E164="-","-",MIN(входная!D167:D172))</f>
        <v>99</v>
      </c>
      <c r="E21" s="59">
        <f>IF(входная!E164="-","-",MAX(входная!D167:D172))</f>
        <v>134</v>
      </c>
      <c r="F21" s="59">
        <f>IF(входная!E164="-","-",входная!E164)</f>
        <v>111.33333333333333</v>
      </c>
      <c r="G21" s="129" t="str">
        <f>IF(COUNT(D21,E21)=0,"-",LOOKUP(D21,входная!D167:D172,входная!B167:B172))</f>
        <v>ИП Нейдерова магазин "Теремок"</v>
      </c>
      <c r="H21" s="129" t="str">
        <f>IF(COUNT(D21,E21)=0,"-",LOOKUP(E21,входная!D167:D169,входная!B167:B169))</f>
        <v>ЗАО "Тандер" магазин "Магнит"</v>
      </c>
    </row>
    <row r="22" spans="1:8" ht="30" customHeight="1">
      <c r="A22" s="13">
        <v>17</v>
      </c>
      <c r="B22" s="14" t="s">
        <v>15</v>
      </c>
      <c r="C22" s="13" t="s">
        <v>4</v>
      </c>
      <c r="D22" s="59">
        <f>IF(входная!E172="-","-",MIN(входная!D175:D176))</f>
        <v>70</v>
      </c>
      <c r="E22" s="59">
        <f>IF(входная!E172="-","-",MAX(входная!D175:D176))</f>
        <v>70</v>
      </c>
      <c r="F22" s="59">
        <f>IF(входная!E172="-","-",входная!E172)</f>
        <v>69.33333333333333</v>
      </c>
      <c r="G22" s="129" t="str">
        <f>IF(COUNT(D22,E22)=0,"-",LOOKUP(D22,входная!D175:D176,входная!B175:B176))</f>
        <v>ИП Нейдерова магазин "Теремок"</v>
      </c>
      <c r="H22" s="129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13">
        <v>18</v>
      </c>
      <c r="B23" s="14" t="s">
        <v>234</v>
      </c>
      <c r="C23" s="13" t="s">
        <v>4</v>
      </c>
      <c r="D23" s="59">
        <f>IF(входная!E178="-","-",MIN(входная!D186:D187))</f>
        <v>54</v>
      </c>
      <c r="E23" s="59">
        <f>IF(входная!E178="-","-",MAX(входная!D186:D187))</f>
        <v>54</v>
      </c>
      <c r="F23" s="59">
        <f>IF(входная!E178="-","-",входная!E178)</f>
        <v>54</v>
      </c>
      <c r="G23" s="129" t="str">
        <f>IF(COUNT(D23,E23)=0,"-",LOOKUP(D23,входная!D186:D187,входная!B186:B187))</f>
        <v>ЗАО "Тандер" магазин "Магнит"</v>
      </c>
      <c r="H23" s="129" t="str">
        <f>IF(COUNT(D23,E23)=0,"-",LOOKUP(E23,входная!D186:D187,входная!B186:B187))</f>
        <v>ЗАО "Тандер" магазин "Магнит"</v>
      </c>
    </row>
    <row r="24" spans="1:8" ht="30" customHeight="1">
      <c r="A24" s="13">
        <v>19</v>
      </c>
      <c r="B24" s="14" t="s">
        <v>17</v>
      </c>
      <c r="C24" s="13" t="s">
        <v>4</v>
      </c>
      <c r="D24" s="59">
        <f>IF(входная!E190="-","-",MIN(входная!D192:D192))</f>
        <v>215</v>
      </c>
      <c r="E24" s="59">
        <f>IF(входная!E190="-","-",MAX(входная!D192:D192))</f>
        <v>215</v>
      </c>
      <c r="F24" s="59">
        <f>IF(входная!E190="-","-",входная!E190)</f>
        <v>215</v>
      </c>
      <c r="G24" s="129" t="str">
        <f>IF(COUNT(D24,E24)=0,"-",LOOKUP(D24,входная!D192:D192,входная!B192:B192))</f>
        <v>ООО "Элемент-Трейд" магазин "Монетка"</v>
      </c>
      <c r="H24" s="129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13">
        <v>20</v>
      </c>
      <c r="B25" s="14" t="s">
        <v>18</v>
      </c>
      <c r="C25" s="13" t="s">
        <v>4</v>
      </c>
      <c r="D25" s="59">
        <f>IF(входная!E195="-","-",MIN(входная!D198:D200))</f>
        <v>85</v>
      </c>
      <c r="E25" s="59">
        <f>IF(входная!E195="-","-",MAX(входная!D198:D200))</f>
        <v>99</v>
      </c>
      <c r="F25" s="59">
        <f>IF(входная!E195="-","-",входная!E195)</f>
        <v>90.33333333333333</v>
      </c>
      <c r="G25" s="129" t="str">
        <f>IF(COUNT(D25,E25)=0,"-",LOOKUP(D25,входная!D198:D200,входная!B198:B200))</f>
        <v>ООО "Элемент-Трейд" магазин "Монетка"</v>
      </c>
      <c r="H25" s="129" t="str">
        <f>IF(COUNT(D25,E25)=0,"-",LOOKUP(E25,входная!D199:D199,входная!B199:B199))</f>
        <v>ЗАО "Тандер" магазин "Магнит"</v>
      </c>
    </row>
    <row r="26" spans="1:8" ht="30" customHeight="1">
      <c r="A26" s="13">
        <v>21</v>
      </c>
      <c r="B26" s="14" t="s">
        <v>19</v>
      </c>
      <c r="C26" s="13" t="s">
        <v>4</v>
      </c>
      <c r="D26" s="59">
        <f>IF(входная!E202="-","-",MIN(входная!D211:D211))</f>
        <v>89</v>
      </c>
      <c r="E26" s="59">
        <f>IF(входная!E202="-","-",MAX(входная!D211:D211))</f>
        <v>89</v>
      </c>
      <c r="F26" s="59">
        <f>IF(входная!E202="-","-",входная!E202)</f>
        <v>91</v>
      </c>
      <c r="G26" s="129" t="str">
        <f>IF(COUNT(D26,E26)=0,"-",LOOKUP(D26,входная!D211:D211,входная!B211:B211))</f>
        <v>ЗАО "Тандер" магазин "Магнит"</v>
      </c>
      <c r="H26" s="129" t="s">
        <v>238</v>
      </c>
    </row>
    <row r="27" spans="1:8" ht="30" customHeight="1">
      <c r="A27" s="13">
        <v>22</v>
      </c>
      <c r="B27" s="14" t="s">
        <v>233</v>
      </c>
      <c r="C27" s="13" t="s">
        <v>4</v>
      </c>
      <c r="D27" s="59">
        <f>IF(входная!E214="-","-",MIN(входная!D218:D226))</f>
        <v>65</v>
      </c>
      <c r="E27" s="59">
        <f>IF(входная!E214="-","-",MAX(входная!D218:D226))</f>
        <v>69.9</v>
      </c>
      <c r="F27" s="59">
        <f>IF(входная!E214="-","-",входная!E214)</f>
        <v>66.96666666666667</v>
      </c>
      <c r="G27" s="129" t="str">
        <f>IF(COUNT(D27,E27)=0,"-",LOOKUP(D27,входная!D219:D226,входная!B219:B226))</f>
        <v>ООО "Элемент-Трейд" магазин "Монетка"</v>
      </c>
      <c r="H27" s="129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13">
        <v>23</v>
      </c>
      <c r="B28" s="14" t="s">
        <v>236</v>
      </c>
      <c r="C28" s="13" t="s">
        <v>4</v>
      </c>
      <c r="D28" s="59">
        <f>IF(входная!E228="-","-",MIN(входная!D228:D233))</f>
        <v>59</v>
      </c>
      <c r="E28" s="59">
        <f>IF(входная!E228="-","-",MAX(входная!D228:D233))</f>
        <v>59</v>
      </c>
      <c r="F28" s="59">
        <f>IF(входная!E228="-","-",входная!E228)</f>
        <v>59.300000000000004</v>
      </c>
      <c r="G28" s="129" t="str">
        <f>IF(COUNT(D28,E28)=0,"-",LOOKUP(D28,входная!D228:D233,входная!B228:B233))</f>
        <v>ООО "Элемент-Трейд" магазин "Монетка"</v>
      </c>
      <c r="H28" s="129" t="str">
        <f>IF(COUNT(D28,E28)=0,"-",LOOKUP(E28,входная!D228:D233,входная!B228:B233))</f>
        <v>ООО "Элемент-Трейд" магазин "Монетка"</v>
      </c>
    </row>
    <row r="29" spans="1:8" ht="30" customHeight="1">
      <c r="A29" s="264">
        <v>24</v>
      </c>
      <c r="B29" s="250" t="s">
        <v>85</v>
      </c>
      <c r="C29" s="264" t="s">
        <v>4</v>
      </c>
      <c r="D29" s="279">
        <f>IF(входная!E235="-","-",MIN(входная!D236:D239))</f>
        <v>42</v>
      </c>
      <c r="E29" s="279">
        <f>IF(входная!E235="-","-",MAX(входная!D236:D239))</f>
        <v>47</v>
      </c>
      <c r="F29" s="279">
        <f>IF(входная!E235="-","-",входная!E235)</f>
        <v>44.333333333333336</v>
      </c>
      <c r="G29" s="129" t="s">
        <v>215</v>
      </c>
      <c r="H29" s="280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13">
        <v>25</v>
      </c>
      <c r="B30" s="14" t="s">
        <v>22</v>
      </c>
      <c r="C30" s="13" t="s">
        <v>4</v>
      </c>
      <c r="D30" s="59">
        <f>IF(входная!E245="-","-",MIN(входная!D246:D249))</f>
        <v>350</v>
      </c>
      <c r="E30" s="59">
        <f>IF(входная!E245="-","-",MAX(входная!D246:D249))</f>
        <v>380</v>
      </c>
      <c r="F30" s="59">
        <f>IF(входная!E245="-","-",входная!E245)</f>
        <v>350</v>
      </c>
      <c r="G30" s="280" t="s">
        <v>215</v>
      </c>
      <c r="H30" s="129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13">
        <v>26</v>
      </c>
      <c r="B31" s="14" t="s">
        <v>23</v>
      </c>
      <c r="C31" s="13" t="s">
        <v>4</v>
      </c>
      <c r="D31" s="59">
        <f>IF(входная!E254="-","-",MIN(входная!D260:D266))</f>
        <v>119</v>
      </c>
      <c r="E31" s="59">
        <f>IF(входная!E254="-","-",MAX(входная!D260:D266))</f>
        <v>139</v>
      </c>
      <c r="F31" s="59">
        <f>IF(входная!E254="-","-",входная!E254)</f>
        <v>129</v>
      </c>
      <c r="G31" s="129" t="str">
        <f>IF(COUNT(D31,E31)=0,"-",LOOKUP(D31,входная!D260:D263,входная!B260:B263))</f>
        <v>ООО "Элемент-Трейд" магазин "Монетка"</v>
      </c>
      <c r="H31" s="129" t="str">
        <f>IF(COUNT(D31,E31)=0,"-",LOOKUP(E31,входная!D260:D266,входная!B260:B266))</f>
        <v>ЗАО "Тандер" магазин "Магнит"</v>
      </c>
    </row>
    <row r="32" spans="1:8" ht="30" customHeight="1">
      <c r="A32" s="13">
        <v>27</v>
      </c>
      <c r="B32" s="14" t="s">
        <v>24</v>
      </c>
      <c r="C32" s="13" t="s">
        <v>4</v>
      </c>
      <c r="D32" s="59">
        <f>IF(входная!E255="-","-",MIN(входная!D268:D270))</f>
        <v>90</v>
      </c>
      <c r="E32" s="59">
        <f>IF(входная!E255="-","-",MAX(входная!D268:D270))</f>
        <v>99</v>
      </c>
      <c r="F32" s="59">
        <v>66.57</v>
      </c>
      <c r="G32" s="129" t="str">
        <f>IF(COUNT(D32,E32)=0,"-",LOOKUP(D32,входная!D268:D274,входная!B268:B270))</f>
        <v>ЗАО "Тандер" магазин "Магнит"</v>
      </c>
      <c r="H32" s="129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13">
        <v>28</v>
      </c>
      <c r="B33" s="14" t="s">
        <v>25</v>
      </c>
      <c r="C33" s="13" t="s">
        <v>4</v>
      </c>
      <c r="D33" s="59">
        <f>IF(входная!E276="-","-",MIN(входная!D277:D280))</f>
        <v>94</v>
      </c>
      <c r="E33" s="59">
        <f>IF(входная!E276="-","-",MAX(входная!D277:D280))</f>
        <v>107</v>
      </c>
      <c r="F33" s="59">
        <f>IF(входная!E276="-","-",входная!E276)</f>
        <v>106.33333333333333</v>
      </c>
      <c r="G33" s="129" t="str">
        <f>IF(COUNT(D33,E33)=0,"-",LOOKUP(D33,входная!D277:D280,входная!B277:B280))</f>
        <v>ЗАО "Тандер" магазин "Магнит"</v>
      </c>
      <c r="H33" s="129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13">
        <v>29</v>
      </c>
      <c r="B34" s="14" t="s">
        <v>230</v>
      </c>
      <c r="C34" s="13" t="s">
        <v>4</v>
      </c>
      <c r="D34" s="59">
        <f>IF(входная!E284="-","-",MIN(входная!D285:D288))</f>
        <v>208</v>
      </c>
      <c r="E34" s="59">
        <f>IF(входная!E284="-","-",MAX(входная!D285:D288))</f>
        <v>219</v>
      </c>
      <c r="F34" s="59">
        <f>IF(входная!E284="-","-",входная!E284)</f>
        <v>213.5</v>
      </c>
      <c r="G34" s="129" t="str">
        <f>IF(COUNT(D34,E34)=0,"-",LOOKUP(D34,входная!D285:D288,входная!B285:B288))</f>
        <v>ЗАО "Тандер" магазин "Магнит"</v>
      </c>
      <c r="H34" s="129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13">
        <v>30</v>
      </c>
      <c r="B35" s="14" t="s">
        <v>26</v>
      </c>
      <c r="C35" s="13" t="s">
        <v>4</v>
      </c>
      <c r="D35" s="101" t="s">
        <v>108</v>
      </c>
      <c r="E35" s="101" t="s">
        <v>108</v>
      </c>
      <c r="F35" s="101" t="s">
        <v>108</v>
      </c>
      <c r="G35" s="307" t="str">
        <f>IF(COUNT(D35,E35)=0,"-",LOOKUP(D35,входная!#REF!,входная!#REF!))</f>
        <v>-</v>
      </c>
      <c r="H35" s="307" t="str">
        <f>IF(COUNT(D35,E35)=0,"-",LOOKUP(E35,входная!#REF!,входная!#REF!))</f>
        <v>-</v>
      </c>
    </row>
    <row r="36" spans="1:8" ht="30" customHeight="1">
      <c r="A36" s="13">
        <v>31</v>
      </c>
      <c r="B36" s="14" t="s">
        <v>27</v>
      </c>
      <c r="C36" s="13" t="s">
        <v>4</v>
      </c>
      <c r="D36" s="59">
        <f>IF(входная!E290="-","-",MIN(входная!D296:D298))</f>
        <v>69</v>
      </c>
      <c r="E36" s="59">
        <f>IF(входная!E290="-","-",MAX(входная!D296:D298))</f>
        <v>69.99</v>
      </c>
      <c r="F36" s="59">
        <f>IF(входная!E290="-","-",входная!E290)</f>
        <v>69.495</v>
      </c>
      <c r="G36" s="129" t="str">
        <f>IF(COUNT(D36,E36)=0,"-",LOOKUP(D36,входная!D296:D298,входная!B296:B298))</f>
        <v>ООО "Элемент-Трейд" магазин "Монетка"</v>
      </c>
      <c r="H36" s="129" t="str">
        <f>IF(COUNT(D36,E36)=0,"-",LOOKUP(E36,входная!D296:D300,входная!B296:B300))</f>
        <v>ЗАО "Тандер" магазин "Магнит"</v>
      </c>
    </row>
    <row r="37" spans="1:8" ht="30" customHeight="1">
      <c r="A37" s="13">
        <v>32</v>
      </c>
      <c r="B37" s="14" t="s">
        <v>28</v>
      </c>
      <c r="C37" s="13" t="s">
        <v>4</v>
      </c>
      <c r="D37" s="59">
        <f>IF(входная!E302="-","-",MIN(входная!D309:D314))</f>
        <v>205</v>
      </c>
      <c r="E37" s="59">
        <f>IF(входная!E302="-","-",MAX(входная!D309:D314))</f>
        <v>279</v>
      </c>
      <c r="F37" s="59">
        <f>IF(входная!E302="-","-",входная!E302)</f>
        <v>246.33333333333334</v>
      </c>
      <c r="G37" s="129" t="str">
        <f>IF(COUNT(D37,E37)=0,"-",LOOKUP(D37,входная!D309:D314,входная!B309:B314))</f>
        <v>ИП Нейдерова магазин "Теремок"</v>
      </c>
      <c r="H37" s="129" t="str">
        <f>IF(COUNT(D37,E37)=0,"-",LOOKUP(E37,входная!D309:D314,входная!B309:B314))</f>
        <v>ЗАО "Тандер" магазин "Магнит"</v>
      </c>
    </row>
    <row r="38" spans="1:8" s="24" customFormat="1" ht="30" customHeight="1">
      <c r="A38" s="17">
        <v>33</v>
      </c>
      <c r="B38" s="18" t="s">
        <v>77</v>
      </c>
      <c r="C38" s="17" t="s">
        <v>4</v>
      </c>
      <c r="D38" s="60">
        <f>IF(входная!E316="-","-",MIN(входная!D321:D328))</f>
        <v>235</v>
      </c>
      <c r="E38" s="60">
        <f>IF(входная!E316="-","-",MAX(входная!D321:D328))</f>
        <v>370</v>
      </c>
      <c r="F38" s="60">
        <f>IF(входная!E316="-","-",входная!E316)</f>
        <v>291.3333333333333</v>
      </c>
      <c r="G38" s="129" t="s">
        <v>238</v>
      </c>
      <c r="H38" s="129" t="str">
        <f>IF(COUNT(D38,E38)=0,"-",LOOKUP(E38,входная!D321:D328,входная!B321:B328))</f>
        <v>ЗАО "Тандер" магазин "Магнит"</v>
      </c>
    </row>
    <row r="39" spans="1:8" ht="30" customHeight="1">
      <c r="A39" s="13">
        <v>34</v>
      </c>
      <c r="B39" s="14" t="s">
        <v>87</v>
      </c>
      <c r="C39" s="13" t="s">
        <v>4</v>
      </c>
      <c r="D39" s="59">
        <f>IF(входная!E330="-","-",MIN(входная!D335:D337))</f>
        <v>159</v>
      </c>
      <c r="E39" s="59">
        <f>IF(входная!E330="-","-",MAX(входная!D335:D337))</f>
        <v>210</v>
      </c>
      <c r="F39" s="59">
        <f>IF(входная!E330="-","-",входная!E330)</f>
        <v>174.66666666666666</v>
      </c>
      <c r="G39" s="129" t="str">
        <f>IF(COUNT(D39,E39)=0,"-",LOOKUP(D39,входная!D334:D335,входная!B335:B337))</f>
        <v>ЗАО "Тандер" магазин "Магнит"</v>
      </c>
      <c r="H39" s="129" t="str">
        <f>IF(COUNT(D39,E39)=0,"-",LOOKUP(E39,входная!D335:D337,входная!B335:B337))</f>
        <v>ЗАО "Тандер" магазин "Магнит"</v>
      </c>
    </row>
    <row r="40" spans="1:8" ht="21" customHeight="1">
      <c r="A40" s="13">
        <v>35</v>
      </c>
      <c r="B40" s="14" t="s">
        <v>29</v>
      </c>
      <c r="C40" s="13" t="s">
        <v>4</v>
      </c>
      <c r="D40" s="59">
        <f>IF(входная!E339="-","-",MIN(входная!D340:D345))</f>
        <v>540</v>
      </c>
      <c r="E40" s="59">
        <f>IF(входная!E339="-","-",MAX(входная!D340:D345))</f>
        <v>540</v>
      </c>
      <c r="F40" s="59">
        <f>IF(входная!E339="-","-",входная!E339)</f>
        <v>545</v>
      </c>
      <c r="G40" s="129" t="str">
        <f>IF(COUNT(D40,E40)=0,"-",LOOKUP(D40,входная!D340:D345,входная!B340:B345))</f>
        <v>Чистогорские продукты</v>
      </c>
      <c r="H40" s="129" t="str">
        <f>IF(COUNT(D40,E40)=0,"-",LOOKUP(E40,входная!D340:D345,входная!B340:B345))</f>
        <v>Чистогорские продукты</v>
      </c>
    </row>
    <row r="41" spans="1:8" ht="21" customHeight="1">
      <c r="A41" s="13">
        <v>36</v>
      </c>
      <c r="B41" s="14" t="s">
        <v>30</v>
      </c>
      <c r="C41" s="13" t="s">
        <v>4</v>
      </c>
      <c r="D41" s="59">
        <f>IF(входная!E348="-","-",MIN(входная!D349:D350))</f>
        <v>400</v>
      </c>
      <c r="E41" s="59">
        <f>IF(входная!E348="-","-",MAX(входная!D349:D350))</f>
        <v>410</v>
      </c>
      <c r="F41" s="59">
        <f>IF(входная!E348="-","-",входная!E348)</f>
        <v>405</v>
      </c>
      <c r="G41" s="129" t="str">
        <f>IF(COUNT(D41,E41)=0,"-",LOOKUP(D41,входная!D349:D350,входная!B349:B350))</f>
        <v>КФХ Халматов</v>
      </c>
      <c r="H41" s="129" t="str">
        <f>IF(COUNT(D41,E41)=0,"-",LOOKUP(E41,входная!D349:D352,входная!B349:B352))</f>
        <v>Чистогорские продукты</v>
      </c>
    </row>
    <row r="42" spans="1:8" ht="22.5" customHeight="1">
      <c r="A42" s="13">
        <v>37</v>
      </c>
      <c r="B42" s="14" t="s">
        <v>31</v>
      </c>
      <c r="C42" s="13" t="s">
        <v>4</v>
      </c>
      <c r="D42" s="59">
        <f>IF(входная!E353="-","-",MIN(входная!D354:D355))</f>
        <v>395</v>
      </c>
      <c r="E42" s="59">
        <f>IF(входная!E353="-","-",MAX(входная!D354:D355))</f>
        <v>400</v>
      </c>
      <c r="F42" s="59">
        <f>IF(входная!E353="-","-",входная!E353)</f>
        <v>395</v>
      </c>
      <c r="G42" s="129" t="str">
        <f>IF(COUNT(D42,E42)=0,"-",LOOKUP(D42,входная!D354:D355,входная!B354:B355))</f>
        <v>КФХ Халматов</v>
      </c>
      <c r="H42" s="345" t="s">
        <v>237</v>
      </c>
    </row>
    <row r="43" spans="1:8" ht="30" customHeight="1">
      <c r="A43" s="13">
        <v>38</v>
      </c>
      <c r="B43" s="14" t="s">
        <v>194</v>
      </c>
      <c r="C43" s="13" t="s">
        <v>4</v>
      </c>
      <c r="D43" s="59">
        <f>IF(входная!E357="-","-",MIN(входная!D358:D358))</f>
        <v>350</v>
      </c>
      <c r="E43" s="59">
        <f>IF(входная!E357="-","-",MAX(входная!D358:D358))</f>
        <v>350</v>
      </c>
      <c r="F43" s="59">
        <f>IF(входная!E357="-","-",входная!E357)</f>
        <v>357.5</v>
      </c>
      <c r="G43" s="129" t="str">
        <f>IF(COUNT(D43,E43)=0,"-",LOOKUP(D43,входная!D358:D358,входная!B358:B358))</f>
        <v>КФХ Халматов</v>
      </c>
      <c r="H43" s="129" t="str">
        <f>IF(COUNT(D43,E43)=0,"-",LOOKUP(E43,входная!D358:D358,входная!B358:B358))</f>
        <v>КФХ Халматов</v>
      </c>
    </row>
    <row r="44" spans="1:8" ht="30" customHeight="1">
      <c r="A44" s="13">
        <v>39</v>
      </c>
      <c r="B44" s="14" t="s">
        <v>32</v>
      </c>
      <c r="C44" s="13" t="s">
        <v>4</v>
      </c>
      <c r="D44" s="59">
        <f>IF(входная!E361="-","-",MIN(входная!D363:D363))</f>
        <v>320</v>
      </c>
      <c r="E44" s="59">
        <f>IF(входная!E361="-","-",MAX(входная!D363:D363))</f>
        <v>320</v>
      </c>
      <c r="F44" s="59">
        <f>IF(входная!E361="-","-",входная!E361)</f>
        <v>310</v>
      </c>
      <c r="G44" s="129" t="str">
        <f>IF(COUNT(D44,E44)=0,"-",LOOKUP(D44,входная!D363:D363,входная!B363:B363))</f>
        <v>Чистогорские продукты</v>
      </c>
      <c r="H44" s="129" t="str">
        <f>IF(COUNT(D44,E44)=0,"-",LOOKUP(E44,входная!D363:D363,входная!B363:B363))</f>
        <v>Чистогорские продукты</v>
      </c>
    </row>
    <row r="45" spans="1:8" ht="20.25" customHeight="1">
      <c r="A45" s="13">
        <v>40</v>
      </c>
      <c r="B45" s="250" t="s">
        <v>93</v>
      </c>
      <c r="C45" s="13" t="s">
        <v>4</v>
      </c>
      <c r="D45" s="59">
        <f>IF(входная!E365="-","-",MIN(входная!D366:D372))</f>
        <v>250</v>
      </c>
      <c r="E45" s="59">
        <f>IF(входная!E365="-","-",MAX(входная!D366:D372))</f>
        <v>250</v>
      </c>
      <c r="F45" s="59">
        <f>IF(входная!E365="-","-",входная!E365)</f>
        <v>250</v>
      </c>
      <c r="G45" s="129" t="str">
        <f>IF(COUNT(D45,E45)=0,"-",LOOKUP(D45,входная!D366:D372,входная!B366:B372))</f>
        <v>Чистогорские продукты</v>
      </c>
      <c r="H45" s="129" t="str">
        <f>IF(COUNT(D45,E45)=0,"-",LOOKUP(E45,входная!D367:D372,входная!B367:B372))</f>
        <v>Чистогорские продукты</v>
      </c>
    </row>
    <row r="46" spans="1:8" ht="30" customHeight="1">
      <c r="A46" s="13">
        <v>41</v>
      </c>
      <c r="B46" s="14" t="s">
        <v>33</v>
      </c>
      <c r="C46" s="13" t="s">
        <v>4</v>
      </c>
      <c r="D46" s="59">
        <f>IF(входная!E375="-","-",MIN(входная!D381:D385))</f>
        <v>210</v>
      </c>
      <c r="E46" s="59">
        <f>IF(входная!E375="-","-",MAX(входная!D381:D385))</f>
        <v>220</v>
      </c>
      <c r="F46" s="59">
        <f>IF(входная!E375="-","-",входная!E375)</f>
        <v>215</v>
      </c>
      <c r="G46" s="129" t="str">
        <f>IF(COUNT(D46,E46)=0,"-",LOOKUP(D46,входная!D381:D385,входная!B381:B385))</f>
        <v>КФХ Халматов</v>
      </c>
      <c r="H46" s="129" t="str">
        <f>IF(COUNT(D46,E46)=0,"-",LOOKUP(E46,входная!D381:D385,входная!B381:B385))</f>
        <v>ЗАО "Тандер" магазин "Магнит"</v>
      </c>
    </row>
    <row r="47" spans="1:8" ht="30" customHeight="1">
      <c r="A47" s="13">
        <v>42</v>
      </c>
      <c r="B47" s="14" t="s">
        <v>34</v>
      </c>
      <c r="C47" s="13" t="s">
        <v>4</v>
      </c>
      <c r="D47" s="59">
        <f>IF(входная!E388="-","-",MIN(входная!D394:D397))</f>
        <v>189</v>
      </c>
      <c r="E47" s="59">
        <f>IF(входная!E388="-","-",MAX(входная!D394:D397))</f>
        <v>191</v>
      </c>
      <c r="F47" s="59">
        <f>IF(входная!E388="-","-",входная!E388)</f>
        <v>190</v>
      </c>
      <c r="G47" s="129" t="str">
        <f>IF(COUNT(D47,E47)=0,"-",LOOKUP(D47,входная!D394:D397,входная!B394:B397))</f>
        <v>ООО "Элемент-Трейд" магазин "Монетка"</v>
      </c>
      <c r="H47" s="129" t="str">
        <f>IF(COUNT(D47,E47)=0,"-",LOOKUP(E47,входная!D394:D397,входная!B394:B397))</f>
        <v>ЗАО "Тандер" магазин "Магнит"</v>
      </c>
    </row>
    <row r="48" spans="1:8" ht="30" customHeight="1">
      <c r="A48" s="126">
        <v>43</v>
      </c>
      <c r="B48" s="14" t="s">
        <v>35</v>
      </c>
      <c r="C48" s="13" t="s">
        <v>4</v>
      </c>
      <c r="D48" s="59">
        <f>IF(входная!E399="-","-",MIN(входная!D400:D409))</f>
        <v>399.9</v>
      </c>
      <c r="E48" s="59">
        <f>IF(входная!E399="-","-",MAX(входная!D400:D409))</f>
        <v>435</v>
      </c>
      <c r="F48" s="59">
        <f>IF(входная!E399="-","-",входная!E399)</f>
        <v>414.9666666666667</v>
      </c>
      <c r="G48" s="129" t="str">
        <f>IF(COUNT(D48,E48)=0,"-",LOOKUP(D48,входная!D400:D409,входная!B400:B409))</f>
        <v>ООО "Элемент-Трейд" магазин "Монетка"</v>
      </c>
      <c r="H48" s="129" t="str">
        <f>IF(COUNT(D48,E48)=0,"-",LOOKUP(E48,входная!D400:D409,входная!B400:B409))</f>
        <v>ЗАО "Тандер" магазин "Магнит"</v>
      </c>
    </row>
    <row r="49" spans="1:8" ht="30" customHeight="1">
      <c r="A49" s="126">
        <v>44</v>
      </c>
      <c r="B49" s="14" t="s">
        <v>36</v>
      </c>
      <c r="C49" s="13" t="s">
        <v>4</v>
      </c>
      <c r="D49" s="59">
        <f>IF(входная!E411="-","-",MIN(входная!D421:D421))</f>
        <v>0</v>
      </c>
      <c r="E49" s="59">
        <f>IF(входная!E411="-","-",MAX(входная!D421:D421))</f>
        <v>0</v>
      </c>
      <c r="F49" s="59">
        <f>IF(входная!E411="-","-",входная!E411)</f>
        <v>314</v>
      </c>
      <c r="G49" s="129" t="s">
        <v>215</v>
      </c>
      <c r="H49" s="129" t="s">
        <v>193</v>
      </c>
    </row>
    <row r="50" spans="1:8" ht="30" customHeight="1">
      <c r="A50" s="13">
        <v>45</v>
      </c>
      <c r="B50" s="14" t="s">
        <v>37</v>
      </c>
      <c r="C50" s="13" t="s">
        <v>4</v>
      </c>
      <c r="D50" s="59">
        <f>IF(входная!E424="-","-",MIN(входная!D428:D432))</f>
        <v>425</v>
      </c>
      <c r="E50" s="59">
        <f>IF(входная!E424="-","-",MAX(входная!D428:D432))</f>
        <v>545</v>
      </c>
      <c r="F50" s="59">
        <f>IF(входная!E424="-","-",входная!E424)</f>
        <v>466.6666666666667</v>
      </c>
      <c r="G50" s="129" t="str">
        <f>IF(COUNT(D50,E50)=0,"-",LOOKUP(D50,входная!D428:D432,входная!B428:B432))</f>
        <v>ИП Нейдерова магазин "Теремок"</v>
      </c>
      <c r="H50" s="129" t="str">
        <f>IF(COUNT(D50,E50)=0,"-",LOOKUP(E50,входная!D428:D432,входная!B428:B432))</f>
        <v>ЗАО "Тандер" магазин "Магнит"</v>
      </c>
    </row>
    <row r="51" spans="1:8" ht="30" customHeight="1">
      <c r="A51" s="13">
        <v>46</v>
      </c>
      <c r="B51" s="14" t="s">
        <v>38</v>
      </c>
      <c r="C51" s="13" t="s">
        <v>4</v>
      </c>
      <c r="D51" s="59">
        <f>IF(входная!E434="-","-",MIN(входная!D439:D441))</f>
        <v>149.99</v>
      </c>
      <c r="E51" s="59">
        <f>IF(входная!E434="-","-",MAX(входная!D439:D441))</f>
        <v>179</v>
      </c>
      <c r="F51" s="59">
        <f>IF(входная!E434="-","-",входная!E434)</f>
        <v>166.29666666666665</v>
      </c>
      <c r="G51" s="129" t="str">
        <f>IF(COUNT(D51,E51)=0,"-",LOOKUP(D51,входная!D439:D441,входная!B439:B441))</f>
        <v>ЗАО "Тандер" магазин "Магнит"</v>
      </c>
      <c r="H51" s="129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13">
        <v>47</v>
      </c>
      <c r="B52" s="14" t="s">
        <v>39</v>
      </c>
      <c r="C52" s="13" t="s">
        <v>4</v>
      </c>
      <c r="D52" s="59">
        <f>IF(входная!E446="-","-",MIN(входная!D448:D449))</f>
        <v>189</v>
      </c>
      <c r="E52" s="59">
        <f>IF(входная!E446="-","-",MAX(входная!D448:D449))</f>
        <v>189</v>
      </c>
      <c r="F52" s="59">
        <f>IF(входная!E446="-","-",входная!E446)</f>
        <v>189</v>
      </c>
      <c r="G52" s="129" t="str">
        <f>IF(COUNT(D52,E52)=0,"-",LOOKUP(D52,входная!D439:D457,входная!B439:B457))</f>
        <v>ЗАО "Тандер" магазин "Магнит"</v>
      </c>
      <c r="H52" s="129" t="str">
        <f>IF(COUNT(D52,E52)=0,"-",LOOKUP(E52,входная!D439:D457,входная!B439:B457))</f>
        <v>ЗАО "Тандер" магазин "Магнит"</v>
      </c>
    </row>
    <row r="53" spans="1:8" ht="30" customHeight="1">
      <c r="A53" s="13">
        <v>48</v>
      </c>
      <c r="B53" s="14" t="s">
        <v>40</v>
      </c>
      <c r="C53" s="13" t="s">
        <v>4</v>
      </c>
      <c r="D53" s="59">
        <f>IF(входная!E458="-","-",MIN(входная!D459:D461))</f>
        <v>270</v>
      </c>
      <c r="E53" s="59">
        <f>IF(входная!E458="-","-",MAX(входная!D459:D461))</f>
        <v>290</v>
      </c>
      <c r="F53" s="59">
        <f>IF(входная!E458="-","-",входная!E458)</f>
        <v>280</v>
      </c>
      <c r="G53" s="129" t="str">
        <f>IF(COUNT(D53,E53)=0,"-",LOOKUP(D53,входная!D459:D461,входная!B459:B461))</f>
        <v>ЗАО "Тандер" магазин "Магнит"</v>
      </c>
      <c r="H53" s="129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13">
        <v>49</v>
      </c>
      <c r="B54" s="14" t="s">
        <v>41</v>
      </c>
      <c r="C54" s="13" t="s">
        <v>4</v>
      </c>
      <c r="D54" s="59">
        <f>IF(входная!E463="-","-",MIN(входная!D465:D469))</f>
        <v>179</v>
      </c>
      <c r="E54" s="59">
        <f>IF(входная!E463="-","-",MAX(входная!D465:D469))</f>
        <v>179</v>
      </c>
      <c r="F54" s="59">
        <f>IF(входная!E463="-","-",входная!E463)</f>
        <v>179</v>
      </c>
      <c r="G54" s="129" t="str">
        <f>IF(COUNT(D54,E54)=0,"-",LOOKUP(D54,входная!D465:D469,входная!B465:B469))</f>
        <v>ООО "Элемент-Трейд" магазин "Монетка"</v>
      </c>
      <c r="H54" s="346" t="s">
        <v>193</v>
      </c>
    </row>
    <row r="55" spans="1:8" ht="30" customHeight="1">
      <c r="A55" s="13">
        <v>50</v>
      </c>
      <c r="B55" s="14" t="s">
        <v>42</v>
      </c>
      <c r="C55" s="13" t="s">
        <v>4</v>
      </c>
      <c r="D55" s="59">
        <f>IF(входная!E473="-","-",MIN(входная!D478:D483))</f>
        <v>199.9</v>
      </c>
      <c r="E55" s="59">
        <f>IF(входная!E473="-","-",MAX(входная!D478:D483))</f>
        <v>199.9</v>
      </c>
      <c r="F55" s="59">
        <f>IF(входная!E473="-","-",входная!E473)</f>
        <v>204.95</v>
      </c>
      <c r="G55" s="129" t="str">
        <f>IF(COUNT(D55,E55)=0,"-",LOOKUP(D55,входная!D478:D483,входная!B478:B483))</f>
        <v>ЗАО "Тандер" магазин "Магнит"</v>
      </c>
      <c r="H55" s="129" t="str">
        <f>IF(COUNT(D55,E55)=0,"-",LOOKUP(E55,входная!D478:D483,входная!B478:B483))</f>
        <v>ЗАО "Тандер" магазин "Магнит"</v>
      </c>
    </row>
    <row r="56" spans="1:8" ht="30" customHeight="1">
      <c r="A56" s="13">
        <v>51</v>
      </c>
      <c r="B56" s="14" t="s">
        <v>43</v>
      </c>
      <c r="C56" s="13" t="s">
        <v>4</v>
      </c>
      <c r="D56" s="59" t="str">
        <f>IF(входная!E486="-","-",MIN(входная!D488:D499))</f>
        <v>-</v>
      </c>
      <c r="E56" s="59" t="str">
        <f>IF(входная!E486="-","-",MAX(входная!D488:D499))</f>
        <v>-</v>
      </c>
      <c r="F56" s="59" t="str">
        <f>IF(входная!E486="-","-",входная!E486)</f>
        <v>-</v>
      </c>
      <c r="G56" s="308" t="str">
        <f>IF(COUNT(D56,E56)=0,"-",LOOKUP(D56,входная!D488:D499,входная!B488:B499))</f>
        <v>-</v>
      </c>
      <c r="H56" s="308" t="str">
        <f>IF(COUNT(D56,E56)=0,"-",LOOKUP(E56,входная!D488:D499,входная!B488:B499))</f>
        <v>-</v>
      </c>
    </row>
    <row r="57" spans="1:8" ht="30" customHeight="1">
      <c r="A57" s="13">
        <v>52</v>
      </c>
      <c r="B57" s="45" t="s">
        <v>96</v>
      </c>
      <c r="C57" s="13" t="s">
        <v>45</v>
      </c>
      <c r="D57" s="60">
        <f>IF(входная!E503="-","-",MIN(входная!D504:D514))</f>
        <v>54</v>
      </c>
      <c r="E57" s="60">
        <f>IF(входная!E503="-","-",MAX(входная!D506:D514))</f>
        <v>59</v>
      </c>
      <c r="F57" s="60">
        <f>IF(входная!E503="-","-",входная!E503)</f>
        <v>55.666666666666664</v>
      </c>
      <c r="G57" s="129" t="str">
        <f>IF(COUNT(D57,E57)=0,"-",LOOKUP(D57,входная!D506:D514,входная!B506:B514))</f>
        <v>ЗАО "Тандер" магазин "Магнит"</v>
      </c>
      <c r="H57" s="129" t="str">
        <f>IF(COUNT(D57,E57)=0,"-",LOOKUP(E57,входная!D506:D514,входная!B506:B514))</f>
        <v>ИП Нейдерова магазин "Теремок"</v>
      </c>
    </row>
    <row r="58" spans="1:8" ht="30" customHeight="1">
      <c r="A58" s="13">
        <v>53</v>
      </c>
      <c r="B58" s="14" t="s">
        <v>97</v>
      </c>
      <c r="C58" s="13" t="s">
        <v>45</v>
      </c>
      <c r="D58" s="60">
        <f>IF(входная!E516="-","-",MIN(входная!D520:D523))</f>
        <v>71</v>
      </c>
      <c r="E58" s="60">
        <f>IF(входная!E516="-","-",MAX(входная!D520:D523))</f>
        <v>89</v>
      </c>
      <c r="F58" s="60">
        <f>IF(входная!E516="-","-",входная!E516)</f>
        <v>79.66666666666667</v>
      </c>
      <c r="G58" s="129" t="s">
        <v>238</v>
      </c>
      <c r="H58" s="129" t="str">
        <f>IF(COUNT(D58,E58)=0,"-",LOOKUP(E58,входная!D520:D528,входная!B520:B528))</f>
        <v>ЗАО "Тандер" магазин "Магнит"</v>
      </c>
    </row>
    <row r="59" spans="1:8" ht="30" customHeight="1">
      <c r="A59" s="13">
        <v>54</v>
      </c>
      <c r="B59" s="14" t="s">
        <v>46</v>
      </c>
      <c r="C59" s="13" t="s">
        <v>4</v>
      </c>
      <c r="D59" s="60">
        <f>IF(входная!E530="-","-",MIN(входная!D531:D541))</f>
        <v>202</v>
      </c>
      <c r="E59" s="60">
        <f>IF(входная!E530="-","-",MAX(входная!D531:D541))</f>
        <v>300</v>
      </c>
      <c r="F59" s="60">
        <f>IF(входная!E530="-","-",входная!E530)</f>
        <v>244</v>
      </c>
      <c r="G59" s="129" t="str">
        <f>IF(COUNT(D59,E59)=0,"-",LOOKUP(D59,входная!D530:D541,входная!B530:B541))</f>
        <v>ИП Нейдерова магазин "Теремок"</v>
      </c>
      <c r="H59" s="129" t="str">
        <f>IF(COUNT(D59,E59)=0,"-",LOOKUP(E59,входная!D530:D541,входная!B530:B541))</f>
        <v>ЗАО "Тандер" магазин "Магнит"</v>
      </c>
    </row>
    <row r="60" spans="1:8" ht="30" customHeight="1">
      <c r="A60" s="13">
        <v>55</v>
      </c>
      <c r="B60" s="14" t="s">
        <v>197</v>
      </c>
      <c r="C60" s="13" t="s">
        <v>4</v>
      </c>
      <c r="D60" s="60">
        <f>IF(входная!E544="-","-",MIN(входная!D549:D556))</f>
        <v>895</v>
      </c>
      <c r="E60" s="60">
        <f>IF(входная!E544="-","-",MAX(входная!D549:D556))</f>
        <v>1044</v>
      </c>
      <c r="F60" s="60">
        <f>IF(входная!E544="-","-",входная!E544)</f>
        <v>946</v>
      </c>
      <c r="G60" s="129" t="str">
        <f>IF(COUNT(D60,E60)=0,"-",LOOKUP(D60,входная!D549:D556,входная!B549:B556))</f>
        <v>ООО "Элемент-Трейд" магазин "Монетка"</v>
      </c>
      <c r="H60" s="129" t="str">
        <f>IF(COUNT(D60,E60)=0,"-",LOOKUP(E60,входная!D549:D556,входная!B549:B556))</f>
        <v>ЗАО "Тандер" магазин "Магнит"</v>
      </c>
    </row>
    <row r="61" spans="1:8" ht="30" customHeight="1">
      <c r="A61" s="13">
        <v>56</v>
      </c>
      <c r="B61" s="14" t="s">
        <v>99</v>
      </c>
      <c r="C61" s="13" t="s">
        <v>4</v>
      </c>
      <c r="D61" s="60">
        <f>IF(входная!E558="-","-",MIN(входная!D559:D563))</f>
        <v>322</v>
      </c>
      <c r="E61" s="60">
        <f>IF(входная!E558="-","-",MAX(входная!D559:D563))</f>
        <v>401</v>
      </c>
      <c r="F61" s="60">
        <f>IF(входная!E558="-","-",входная!E558)</f>
        <v>361.5</v>
      </c>
      <c r="G61" s="129" t="str">
        <f>IF(COUNT(D61,E61)=0,"-",LOOKUP(D61,входная!D559:D563,входная!B559:B563))</f>
        <v>ЗАО "Тандер" магазин "Магнит"</v>
      </c>
      <c r="H61" s="129" t="str">
        <f>IF(COUNT(D61,E61)=0,"-",LOOKUP(E61,входная!D559:D563,входная!B559:B563))</f>
        <v>ООО "Элемент-Трейд" магазин "Монетка"</v>
      </c>
    </row>
    <row r="62" spans="1:8" ht="30" customHeight="1">
      <c r="A62" s="13">
        <v>57</v>
      </c>
      <c r="B62" s="14" t="s">
        <v>195</v>
      </c>
      <c r="C62" s="13" t="s">
        <v>4</v>
      </c>
      <c r="D62" s="60">
        <f>IF(входная!E565="-","-",MIN(входная!D571:D571))</f>
        <v>416</v>
      </c>
      <c r="E62" s="60">
        <f>IF(входная!E565="-","-",MAX(входная!D571:D571))</f>
        <v>416</v>
      </c>
      <c r="F62" s="60">
        <f>IF(входная!E565="-","-",входная!E565)</f>
        <v>407.5</v>
      </c>
      <c r="G62" s="129" t="s">
        <v>193</v>
      </c>
      <c r="H62" s="129" t="s">
        <v>193</v>
      </c>
    </row>
    <row r="63" spans="1:8" ht="30" customHeight="1">
      <c r="A63" s="13">
        <v>58</v>
      </c>
      <c r="B63" s="14" t="s">
        <v>47</v>
      </c>
      <c r="C63" s="13" t="s">
        <v>4</v>
      </c>
      <c r="D63" s="60">
        <f>IF(входная!E573="-","-",MIN(входная!D581:D581))</f>
        <v>0</v>
      </c>
      <c r="E63" s="60">
        <f>IF(входная!E573="-","-",MAX(входная!D581:D581))</f>
        <v>0</v>
      </c>
      <c r="F63" s="60">
        <f>IF(входная!E573="-","-",входная!E573)</f>
        <v>556</v>
      </c>
      <c r="G63" s="129" t="s">
        <v>215</v>
      </c>
      <c r="H63" s="129" t="s">
        <v>193</v>
      </c>
    </row>
    <row r="64" spans="1:8" ht="30" customHeight="1">
      <c r="A64" s="13">
        <v>59</v>
      </c>
      <c r="B64" s="14" t="s">
        <v>48</v>
      </c>
      <c r="C64" s="13" t="s">
        <v>4</v>
      </c>
      <c r="D64" s="60">
        <f>IF(входная!E582="-","-",MIN(входная!D584:D594))</f>
        <v>249</v>
      </c>
      <c r="E64" s="60">
        <f>IF(входная!E582="-","-",MAX(входная!D584:D594))</f>
        <v>269</v>
      </c>
      <c r="F64" s="60">
        <f>IF(входная!E582="-","-",входная!E582)</f>
        <v>255.66666666666666</v>
      </c>
      <c r="G64" s="129" t="str">
        <f>IF(COUNT(D64,E64)=0,"-",LOOKUP(D64,входная!D584:D594,входная!B584:B594))</f>
        <v>ЗАО "Тандер" магазин "Магнит"</v>
      </c>
      <c r="H64" s="129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13">
        <v>60</v>
      </c>
      <c r="B65" s="14" t="s">
        <v>50</v>
      </c>
      <c r="C65" s="13" t="s">
        <v>51</v>
      </c>
      <c r="D65" s="60">
        <f>IF(входная!E609="-","-",MIN(входная!D616:D620))</f>
        <v>54</v>
      </c>
      <c r="E65" s="60">
        <f>IF(входная!E609="-","-",MAX(входная!D616:D620))</f>
        <v>69</v>
      </c>
      <c r="F65" s="60">
        <f>IF(входная!E609="-","-",входная!E609)</f>
        <v>59.666666666666664</v>
      </c>
      <c r="G65" s="129" t="str">
        <f>IF(COUNT(D65,E65)=0,"-",LOOKUP(D65,входная!D616:D620,входная!B616:B620))</f>
        <v>ООО "Элемент-Трейд" магазин "Монетка"</v>
      </c>
      <c r="H65" s="129" t="s">
        <v>215</v>
      </c>
    </row>
    <row r="66" spans="1:8" ht="30" customHeight="1">
      <c r="A66" s="13">
        <v>61</v>
      </c>
      <c r="B66" s="14" t="s">
        <v>52</v>
      </c>
      <c r="C66" s="13" t="s">
        <v>51</v>
      </c>
      <c r="D66" s="60">
        <f>IF(входная!E622="-","-",MIN(входная!D623:D628))</f>
        <v>49.99</v>
      </c>
      <c r="E66" s="60">
        <f>IF(входная!E622="-","-",MAX(входная!D623:D628))</f>
        <v>54</v>
      </c>
      <c r="F66" s="60">
        <f>IF(входная!E622="-","-",входная!E622)</f>
        <v>51.995000000000005</v>
      </c>
      <c r="G66" s="129" t="str">
        <f>IF(COUNT(D66,E66)=0,"-",LOOKUP(D66,входная!D623:D628,входная!B623:B628))</f>
        <v>ЗАО "Тандер" магазин "Магнит"</v>
      </c>
      <c r="H66" s="129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13">
        <v>62</v>
      </c>
      <c r="B67" s="14" t="s">
        <v>53</v>
      </c>
      <c r="C67" s="13" t="s">
        <v>4</v>
      </c>
      <c r="D67" s="60">
        <f>IF(входная!E636="-","-",MIN(входная!D637:D640))</f>
        <v>148</v>
      </c>
      <c r="E67" s="60">
        <f>IF(входная!E636="-","-",MAX(входная!D637:D640))</f>
        <v>151</v>
      </c>
      <c r="F67" s="60">
        <f>IF(входная!E636="-","-",входная!E636)</f>
        <v>149.66666666666666</v>
      </c>
      <c r="G67" s="129" t="str">
        <f>IF(COUNT(D67,E67)=0,"-",LOOKUP(D67,входная!D637:D640,входная!B637:B640))</f>
        <v>ЗАО "Тандер" магазин "Магнит"</v>
      </c>
      <c r="H67" s="129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13">
        <v>63</v>
      </c>
      <c r="B68" s="14" t="s">
        <v>54</v>
      </c>
      <c r="C68" s="13" t="s">
        <v>45</v>
      </c>
      <c r="D68" s="60">
        <f>IF(входная!E649="-","-",MIN(входная!D649:D660))</f>
        <v>129</v>
      </c>
      <c r="E68" s="60">
        <f>IF(входная!E649="-","-",MAX(входная!D649:D660))</f>
        <v>129</v>
      </c>
      <c r="F68" s="60">
        <f>IF(входная!E649="-","-",входная!E649)</f>
        <v>129</v>
      </c>
      <c r="G68" s="129" t="str">
        <f>IF(COUNT(D68,E68)=0,"-",LOOKUP(D68,входная!D649:D660,входная!B649:B660))</f>
        <v>ЗАО "Тандер" магазин "Магнит"</v>
      </c>
      <c r="H68" s="129" t="str">
        <f>IF(COUNT(D68,E68)=0,"-",LOOKUP(E68,входная!D649:D660,входная!B649:B660))</f>
        <v>ЗАО "Тандер" магазин "Магнит"</v>
      </c>
    </row>
    <row r="69" spans="1:8" ht="30" customHeight="1">
      <c r="A69" s="13">
        <v>64</v>
      </c>
      <c r="B69" s="14" t="s">
        <v>100</v>
      </c>
      <c r="C69" s="13" t="s">
        <v>4</v>
      </c>
      <c r="D69" s="60">
        <f>IF(входная!E662="-","-",MIN(входная!D665:D674))</f>
        <v>11</v>
      </c>
      <c r="E69" s="60">
        <f>IF(входная!E662="-","-",MAX(входная!D665:D674))</f>
        <v>13</v>
      </c>
      <c r="F69" s="60">
        <f>IF(входная!E662="-","-",входная!E662)</f>
        <v>11.666666666666666</v>
      </c>
      <c r="G69" s="129" t="str">
        <f>IF(COUNT(D69,E69)=0,"-",LOOKUP(D69,входная!D665:D674,входная!B665:B674))</f>
        <v>ЗАО "Тандер" магазин "Магнит"</v>
      </c>
      <c r="H69" s="129" t="str">
        <f>IF(COUNT(D69,E69)=0,"-",LOOKUP(E69,входная!D665:D674,входная!B665:B674))</f>
        <v>ИП Нейдерова магазин "Теремок"</v>
      </c>
    </row>
    <row r="70" spans="1:8" ht="30" customHeight="1">
      <c r="A70" s="13">
        <v>65</v>
      </c>
      <c r="B70" s="14" t="s">
        <v>56</v>
      </c>
      <c r="C70" s="13" t="s">
        <v>4</v>
      </c>
      <c r="D70" s="60">
        <f>IF(входная!E676="-","-",MIN(входная!D678:D688))</f>
        <v>699</v>
      </c>
      <c r="E70" s="60">
        <f>IF(входная!E676="-","-",MAX(входная!D678:D688))</f>
        <v>750</v>
      </c>
      <c r="F70" s="60">
        <f>IF(входная!E676="-","-",входная!E676)</f>
        <v>720</v>
      </c>
      <c r="G70" s="129" t="str">
        <f>IF(COUNT(D70,E70)=0,"-",LOOKUP(D70,входная!D678:D688,входная!B678:B688))</f>
        <v>ИП Нейдерова магазин "Теремок"</v>
      </c>
      <c r="H70" s="129" t="str">
        <f>IF(COUNT(D70,E70)=0,"-",LOOKUP(E70,входная!D678:D688,входная!B678:B688))</f>
        <v>ЗАО "Тандер" магазин "Магнит"</v>
      </c>
    </row>
    <row r="71" spans="1:8" ht="30" customHeight="1">
      <c r="A71" s="13">
        <v>66</v>
      </c>
      <c r="B71" s="14" t="s">
        <v>107</v>
      </c>
      <c r="C71" s="13" t="s">
        <v>4</v>
      </c>
      <c r="D71" s="60">
        <v>1995</v>
      </c>
      <c r="E71" s="60">
        <f>IF(входная!E690="-","-",MAX(входная!D691:D703))</f>
        <v>2100</v>
      </c>
      <c r="F71" s="60">
        <f>IF(входная!E690="-","-",входная!E690)</f>
        <v>1938.25</v>
      </c>
      <c r="G71" s="129" t="s">
        <v>193</v>
      </c>
      <c r="H71" s="129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86" t="s">
        <v>303</v>
      </c>
      <c r="B73" s="86"/>
      <c r="C73" s="87"/>
      <c r="D73" s="88"/>
      <c r="E73" s="88"/>
      <c r="F73" s="89"/>
      <c r="G73" s="90"/>
      <c r="H73" s="91" t="s">
        <v>144</v>
      </c>
    </row>
    <row r="74" spans="1:8" ht="18" customHeight="1">
      <c r="A74" s="86"/>
      <c r="B74" s="99" t="s">
        <v>281</v>
      </c>
      <c r="C74" s="92"/>
      <c r="D74" s="93"/>
      <c r="E74" s="93"/>
      <c r="F74" s="89"/>
      <c r="G74" s="94" t="s">
        <v>78</v>
      </c>
      <c r="H74" s="95" t="s">
        <v>79</v>
      </c>
    </row>
    <row r="76" spans="1:8" ht="15.75">
      <c r="A76" s="86"/>
      <c r="B76" s="86"/>
      <c r="C76" s="92"/>
      <c r="D76" s="86"/>
      <c r="E76" s="86"/>
      <c r="F76" s="89"/>
      <c r="G76" s="96"/>
      <c r="H76" s="97"/>
    </row>
    <row r="77" spans="1:8" ht="15.75">
      <c r="A77" s="98"/>
      <c r="B77" s="99"/>
      <c r="C77" s="92"/>
      <c r="D77" s="86"/>
      <c r="E77" s="86"/>
      <c r="F77" s="89"/>
      <c r="G77" s="96"/>
      <c r="H77" s="97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81"/>
  <sheetViews>
    <sheetView zoomScale="89" zoomScaleNormal="89" zoomScalePageLayoutView="0" workbookViewId="0" topLeftCell="A1">
      <selection activeCell="L30" sqref="L30"/>
    </sheetView>
  </sheetViews>
  <sheetFormatPr defaultColWidth="8.796875" defaultRowHeight="15"/>
  <cols>
    <col min="1" max="1" width="4.3984375" style="0" customWidth="1"/>
    <col min="2" max="2" width="37.3984375" style="0" customWidth="1"/>
  </cols>
  <sheetData>
    <row r="2" spans="1:16" ht="15.75">
      <c r="A2" s="353" t="s">
        <v>239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68.25" customHeight="1">
      <c r="A4" s="213" t="s">
        <v>160</v>
      </c>
      <c r="B4" s="213" t="s">
        <v>1</v>
      </c>
      <c r="C4" s="214" t="s">
        <v>2</v>
      </c>
      <c r="D4" s="215" t="s">
        <v>255</v>
      </c>
      <c r="E4" s="215" t="s">
        <v>256</v>
      </c>
      <c r="F4" s="216" t="s">
        <v>257</v>
      </c>
      <c r="G4" s="213" t="s">
        <v>258</v>
      </c>
      <c r="H4" s="213" t="s">
        <v>259</v>
      </c>
      <c r="I4" s="213" t="s">
        <v>260</v>
      </c>
      <c r="J4" s="213" t="s">
        <v>261</v>
      </c>
      <c r="K4" s="216" t="s">
        <v>262</v>
      </c>
      <c r="L4" s="213" t="s">
        <v>263</v>
      </c>
      <c r="M4" s="213" t="s">
        <v>264</v>
      </c>
      <c r="N4" s="215" t="s">
        <v>265</v>
      </c>
      <c r="O4" s="215" t="s">
        <v>266</v>
      </c>
      <c r="P4" s="217" t="s">
        <v>267</v>
      </c>
    </row>
    <row r="5" spans="1:16" ht="15.75">
      <c r="A5" s="218">
        <v>1</v>
      </c>
      <c r="B5" s="219" t="s">
        <v>3</v>
      </c>
      <c r="C5" s="218" t="s">
        <v>4</v>
      </c>
      <c r="D5" s="224"/>
      <c r="E5" s="321">
        <v>43.43</v>
      </c>
      <c r="F5" s="321">
        <v>40.43</v>
      </c>
      <c r="G5" s="101">
        <v>43.15</v>
      </c>
      <c r="H5" s="220">
        <v>44.08</v>
      </c>
      <c r="I5" s="220">
        <v>46.43</v>
      </c>
      <c r="J5" s="220"/>
      <c r="K5" s="223"/>
      <c r="L5" s="224"/>
      <c r="M5" s="225"/>
      <c r="N5" s="220"/>
      <c r="O5" s="224"/>
      <c r="P5" s="224"/>
    </row>
    <row r="6" spans="1:16" ht="15.75">
      <c r="A6" s="218">
        <v>2</v>
      </c>
      <c r="B6" s="219" t="s">
        <v>5</v>
      </c>
      <c r="C6" s="218" t="s">
        <v>4</v>
      </c>
      <c r="D6" s="224"/>
      <c r="E6" s="321">
        <v>113.62333333333333</v>
      </c>
      <c r="F6" s="321">
        <v>120.8</v>
      </c>
      <c r="G6" s="101">
        <v>96.85</v>
      </c>
      <c r="H6" s="220">
        <v>122.1</v>
      </c>
      <c r="I6" s="220">
        <v>168.55</v>
      </c>
      <c r="J6" s="220"/>
      <c r="K6" s="223"/>
      <c r="L6" s="224"/>
      <c r="M6" s="225"/>
      <c r="N6" s="220"/>
      <c r="O6" s="224"/>
      <c r="P6" s="224"/>
    </row>
    <row r="7" spans="1:16" ht="15.75">
      <c r="A7" s="218">
        <v>3</v>
      </c>
      <c r="B7" s="219" t="s">
        <v>6</v>
      </c>
      <c r="C7" s="218" t="s">
        <v>4</v>
      </c>
      <c r="D7" s="224"/>
      <c r="E7" s="321">
        <v>71.98333333333333</v>
      </c>
      <c r="F7" s="321">
        <v>61.73</v>
      </c>
      <c r="G7" s="101">
        <v>32.58</v>
      </c>
      <c r="H7" s="220">
        <v>36.45</v>
      </c>
      <c r="I7" s="220">
        <v>38.35</v>
      </c>
      <c r="J7" s="220"/>
      <c r="K7" s="223"/>
      <c r="L7" s="224"/>
      <c r="M7" s="225"/>
      <c r="N7" s="220"/>
      <c r="O7" s="224"/>
      <c r="P7" s="224"/>
    </row>
    <row r="8" spans="1:16" ht="15.75">
      <c r="A8" s="218">
        <v>4</v>
      </c>
      <c r="B8" s="219" t="s">
        <v>81</v>
      </c>
      <c r="C8" s="218" t="s">
        <v>4</v>
      </c>
      <c r="D8" s="224"/>
      <c r="E8" s="321">
        <v>81.94800000000001</v>
      </c>
      <c r="F8" s="321">
        <v>76.95</v>
      </c>
      <c r="G8" s="101">
        <v>65.925</v>
      </c>
      <c r="H8" s="220">
        <v>76.58</v>
      </c>
      <c r="I8" s="220">
        <v>89.75</v>
      </c>
      <c r="J8" s="220"/>
      <c r="K8" s="223"/>
      <c r="L8" s="224"/>
      <c r="M8" s="225"/>
      <c r="N8" s="220"/>
      <c r="O8" s="224"/>
      <c r="P8" s="224"/>
    </row>
    <row r="9" spans="1:16" ht="15.75">
      <c r="A9" s="218"/>
      <c r="B9" s="219" t="s">
        <v>7</v>
      </c>
      <c r="C9" s="218" t="s">
        <v>4</v>
      </c>
      <c r="D9" s="224"/>
      <c r="E9" s="321">
        <v>54.6525</v>
      </c>
      <c r="F9" s="321">
        <v>56.2</v>
      </c>
      <c r="G9" s="101">
        <v>43.800000000000004</v>
      </c>
      <c r="H9" s="220">
        <v>48</v>
      </c>
      <c r="I9" s="220">
        <v>45.68</v>
      </c>
      <c r="J9" s="220"/>
      <c r="K9" s="223"/>
      <c r="L9" s="224"/>
      <c r="M9" s="225"/>
      <c r="N9" s="228"/>
      <c r="O9" s="224"/>
      <c r="P9" s="224"/>
    </row>
    <row r="10" spans="1:16" ht="15.75">
      <c r="A10" s="218">
        <v>6</v>
      </c>
      <c r="B10" s="219" t="s">
        <v>8</v>
      </c>
      <c r="C10" s="218" t="s">
        <v>4</v>
      </c>
      <c r="D10" s="224"/>
      <c r="E10" s="321">
        <v>62.013999999999996</v>
      </c>
      <c r="F10" s="321">
        <v>66.16</v>
      </c>
      <c r="G10" s="101">
        <v>68.85</v>
      </c>
      <c r="H10" s="220">
        <v>76.63</v>
      </c>
      <c r="I10" s="220">
        <v>77.63</v>
      </c>
      <c r="J10" s="220"/>
      <c r="K10" s="223"/>
      <c r="L10" s="224"/>
      <c r="M10" s="225"/>
      <c r="N10" s="220"/>
      <c r="O10" s="224"/>
      <c r="P10" s="224"/>
    </row>
    <row r="11" spans="1:16" ht="15.75">
      <c r="A11" s="218">
        <v>7</v>
      </c>
      <c r="B11" s="219" t="s">
        <v>9</v>
      </c>
      <c r="C11" s="218" t="s">
        <v>4</v>
      </c>
      <c r="D11" s="224"/>
      <c r="E11" s="321">
        <v>57.33</v>
      </c>
      <c r="F11" s="321">
        <v>59</v>
      </c>
      <c r="G11" s="101">
        <v>37.5</v>
      </c>
      <c r="H11" s="220">
        <v>57.33</v>
      </c>
      <c r="I11" s="220">
        <v>56.27</v>
      </c>
      <c r="J11" s="220"/>
      <c r="K11" s="223"/>
      <c r="L11" s="224"/>
      <c r="M11" s="225"/>
      <c r="N11" s="220"/>
      <c r="O11" s="224"/>
      <c r="P11" s="224"/>
    </row>
    <row r="12" spans="1:16" ht="15.75">
      <c r="A12" s="218">
        <v>8</v>
      </c>
      <c r="B12" s="219" t="s">
        <v>10</v>
      </c>
      <c r="C12" s="218" t="s">
        <v>4</v>
      </c>
      <c r="D12" s="224"/>
      <c r="E12" s="321">
        <v>38.682500000000005</v>
      </c>
      <c r="F12" s="321">
        <v>47.52</v>
      </c>
      <c r="G12" s="101">
        <v>35.03333333333333</v>
      </c>
      <c r="H12" s="220">
        <v>48.83</v>
      </c>
      <c r="I12" s="220">
        <v>50.85</v>
      </c>
      <c r="J12" s="220"/>
      <c r="K12" s="223"/>
      <c r="L12" s="224"/>
      <c r="M12" s="225"/>
      <c r="N12" s="220"/>
      <c r="O12" s="224"/>
      <c r="P12" s="224"/>
    </row>
    <row r="13" spans="1:16" ht="15.75">
      <c r="A13" s="218">
        <v>9</v>
      </c>
      <c r="B13" s="219" t="s">
        <v>11</v>
      </c>
      <c r="C13" s="218" t="s">
        <v>4</v>
      </c>
      <c r="D13" s="224"/>
      <c r="E13" s="321">
        <v>52.83</v>
      </c>
      <c r="F13" s="321">
        <v>51.27</v>
      </c>
      <c r="G13" s="101">
        <v>62.7</v>
      </c>
      <c r="H13" s="220">
        <v>68.98</v>
      </c>
      <c r="I13" s="220">
        <v>50.25</v>
      </c>
      <c r="J13" s="220"/>
      <c r="K13" s="223"/>
      <c r="L13" s="224"/>
      <c r="M13" s="225"/>
      <c r="N13" s="228"/>
      <c r="O13" s="224"/>
      <c r="P13" s="224"/>
    </row>
    <row r="14" spans="1:16" ht="15.75">
      <c r="A14" s="218">
        <v>10</v>
      </c>
      <c r="B14" s="219" t="s">
        <v>12</v>
      </c>
      <c r="C14" s="218" t="s">
        <v>4</v>
      </c>
      <c r="D14" s="224"/>
      <c r="E14" s="321">
        <v>44.916666666666664</v>
      </c>
      <c r="F14" s="321">
        <v>44.92</v>
      </c>
      <c r="G14" s="101">
        <v>37.5</v>
      </c>
      <c r="H14" s="220">
        <v>55.23</v>
      </c>
      <c r="I14" s="220">
        <v>58.18</v>
      </c>
      <c r="J14" s="220"/>
      <c r="K14" s="223"/>
      <c r="L14" s="229"/>
      <c r="M14" s="225"/>
      <c r="N14" s="220"/>
      <c r="O14" s="224"/>
      <c r="P14" s="224"/>
    </row>
    <row r="15" spans="1:16" ht="15.75">
      <c r="A15" s="218">
        <v>11</v>
      </c>
      <c r="B15" s="219" t="s">
        <v>13</v>
      </c>
      <c r="C15" s="218" t="s">
        <v>4</v>
      </c>
      <c r="D15" s="224"/>
      <c r="E15" s="321">
        <v>44.720000000000006</v>
      </c>
      <c r="F15" s="321">
        <v>44.72</v>
      </c>
      <c r="G15" s="101">
        <v>51.45</v>
      </c>
      <c r="H15" s="220">
        <v>48.43</v>
      </c>
      <c r="I15" s="220">
        <v>47.43</v>
      </c>
      <c r="J15" s="220"/>
      <c r="K15" s="223"/>
      <c r="L15" s="229"/>
      <c r="M15" s="225"/>
      <c r="N15" s="220"/>
      <c r="O15" s="224"/>
      <c r="P15" s="224"/>
    </row>
    <row r="16" spans="1:16" ht="15.75">
      <c r="A16" s="218">
        <v>12</v>
      </c>
      <c r="B16" s="219" t="s">
        <v>14</v>
      </c>
      <c r="C16" s="218" t="s">
        <v>4</v>
      </c>
      <c r="D16" s="224"/>
      <c r="E16" s="321">
        <v>41.92</v>
      </c>
      <c r="F16" s="321">
        <v>42.12</v>
      </c>
      <c r="G16" s="101">
        <v>43.160000000000004</v>
      </c>
      <c r="H16" s="220">
        <v>38.93</v>
      </c>
      <c r="I16" s="220">
        <v>42.57</v>
      </c>
      <c r="J16" s="220"/>
      <c r="K16" s="223"/>
      <c r="L16" s="224"/>
      <c r="M16" s="225"/>
      <c r="N16" s="220"/>
      <c r="O16" s="224"/>
      <c r="P16" s="224"/>
    </row>
    <row r="17" spans="1:16" ht="15.75">
      <c r="A17" s="218">
        <v>13</v>
      </c>
      <c r="B17" s="219" t="s">
        <v>83</v>
      </c>
      <c r="C17" s="218" t="s">
        <v>4</v>
      </c>
      <c r="D17" s="224"/>
      <c r="E17" s="321">
        <v>68.89750000000001</v>
      </c>
      <c r="F17" s="321">
        <v>71.4</v>
      </c>
      <c r="G17" s="101">
        <v>88.25</v>
      </c>
      <c r="H17" s="220">
        <v>86.5</v>
      </c>
      <c r="I17" s="220">
        <v>88.98</v>
      </c>
      <c r="J17" s="220"/>
      <c r="K17" s="223"/>
      <c r="L17" s="229"/>
      <c r="M17" s="225"/>
      <c r="N17" s="220"/>
      <c r="O17" s="224"/>
      <c r="P17" s="224"/>
    </row>
    <row r="18" spans="1:16" ht="15.75">
      <c r="A18" s="218">
        <v>14</v>
      </c>
      <c r="B18" s="219" t="s">
        <v>82</v>
      </c>
      <c r="C18" s="218" t="s">
        <v>4</v>
      </c>
      <c r="D18" s="224"/>
      <c r="E18" s="321">
        <v>137.3</v>
      </c>
      <c r="F18" s="321">
        <v>114.32</v>
      </c>
      <c r="G18" s="101">
        <v>175.6</v>
      </c>
      <c r="H18" s="220">
        <v>164.5</v>
      </c>
      <c r="I18" s="220">
        <v>172</v>
      </c>
      <c r="J18" s="220"/>
      <c r="K18" s="223"/>
      <c r="L18" s="229"/>
      <c r="M18" s="225"/>
      <c r="N18" s="220"/>
      <c r="O18" s="224"/>
      <c r="P18" s="224"/>
    </row>
    <row r="19" spans="1:16" ht="15.75">
      <c r="A19" s="218">
        <v>15</v>
      </c>
      <c r="B19" s="219" t="s">
        <v>84</v>
      </c>
      <c r="C19" s="218" t="s">
        <v>4</v>
      </c>
      <c r="D19" s="224"/>
      <c r="E19" s="321">
        <v>73.1</v>
      </c>
      <c r="F19" s="321">
        <v>65.7</v>
      </c>
      <c r="G19" s="101">
        <v>63.7</v>
      </c>
      <c r="H19" s="220">
        <v>61.63</v>
      </c>
      <c r="I19" s="220">
        <v>63.33</v>
      </c>
      <c r="J19" s="220"/>
      <c r="K19" s="223"/>
      <c r="L19" s="229"/>
      <c r="M19" s="225"/>
      <c r="N19" s="220"/>
      <c r="O19" s="224"/>
      <c r="P19" s="224"/>
    </row>
    <row r="20" spans="1:16" ht="15.75">
      <c r="A20" s="218">
        <v>16</v>
      </c>
      <c r="B20" s="219" t="s">
        <v>55</v>
      </c>
      <c r="C20" s="218" t="s">
        <v>4</v>
      </c>
      <c r="D20" s="224"/>
      <c r="E20" s="321">
        <v>56.63666666666666</v>
      </c>
      <c r="F20" s="321">
        <v>56.64</v>
      </c>
      <c r="G20" s="101">
        <v>50.825</v>
      </c>
      <c r="H20" s="220">
        <v>52.88</v>
      </c>
      <c r="I20" s="220">
        <v>62.1</v>
      </c>
      <c r="J20" s="220"/>
      <c r="K20" s="223"/>
      <c r="L20" s="229"/>
      <c r="M20" s="225"/>
      <c r="N20" s="220"/>
      <c r="O20" s="224"/>
      <c r="P20" s="224"/>
    </row>
    <row r="21" spans="1:16" ht="15.75">
      <c r="A21" s="218">
        <v>17</v>
      </c>
      <c r="B21" s="219" t="s">
        <v>15</v>
      </c>
      <c r="C21" s="218" t="s">
        <v>4</v>
      </c>
      <c r="D21" s="224"/>
      <c r="E21" s="321">
        <v>21.95</v>
      </c>
      <c r="F21" s="321">
        <v>24.95</v>
      </c>
      <c r="G21" s="101">
        <v>30.3</v>
      </c>
      <c r="H21" s="220">
        <v>32.27</v>
      </c>
      <c r="I21" s="220">
        <v>33.27</v>
      </c>
      <c r="J21" s="220"/>
      <c r="K21" s="223"/>
      <c r="L21" s="224"/>
      <c r="M21" s="225"/>
      <c r="N21" s="220"/>
      <c r="O21" s="224"/>
      <c r="P21" s="224"/>
    </row>
    <row r="22" spans="1:16" ht="15.75">
      <c r="A22" s="218">
        <v>18</v>
      </c>
      <c r="B22" s="219" t="s">
        <v>16</v>
      </c>
      <c r="C22" s="218" t="s">
        <v>4</v>
      </c>
      <c r="D22" s="224"/>
      <c r="E22" s="321">
        <v>22.3</v>
      </c>
      <c r="F22" s="321">
        <v>36.3</v>
      </c>
      <c r="G22" s="101">
        <v>28.95</v>
      </c>
      <c r="H22" s="220">
        <v>32.1</v>
      </c>
      <c r="I22" s="220">
        <v>34.7</v>
      </c>
      <c r="J22" s="220"/>
      <c r="K22" s="223"/>
      <c r="L22" s="224"/>
      <c r="M22" s="225"/>
      <c r="N22" s="220"/>
      <c r="O22" s="224"/>
      <c r="P22" s="224"/>
    </row>
    <row r="23" spans="1:16" ht="15.75">
      <c r="A23" s="218">
        <v>19</v>
      </c>
      <c r="B23" s="219" t="s">
        <v>17</v>
      </c>
      <c r="C23" s="218" t="s">
        <v>4</v>
      </c>
      <c r="D23" s="224"/>
      <c r="E23" s="321" t="s">
        <v>108</v>
      </c>
      <c r="F23" s="321" t="s">
        <v>108</v>
      </c>
      <c r="G23" s="101">
        <v>170</v>
      </c>
      <c r="H23" s="220">
        <v>148.33</v>
      </c>
      <c r="I23" s="220">
        <v>152.17</v>
      </c>
      <c r="J23" s="220"/>
      <c r="K23" s="223"/>
      <c r="L23" s="223"/>
      <c r="M23" s="312"/>
      <c r="N23" s="223"/>
      <c r="O23" s="224"/>
      <c r="P23" s="224"/>
    </row>
    <row r="24" spans="1:16" ht="15.75">
      <c r="A24" s="218">
        <v>20</v>
      </c>
      <c r="B24" s="219" t="s">
        <v>18</v>
      </c>
      <c r="C24" s="218" t="s">
        <v>4</v>
      </c>
      <c r="D24" s="224"/>
      <c r="E24" s="321">
        <v>139.45</v>
      </c>
      <c r="F24" s="321">
        <v>146.48</v>
      </c>
      <c r="G24" s="101">
        <v>138.225</v>
      </c>
      <c r="H24" s="220">
        <v>138.95</v>
      </c>
      <c r="I24" s="220">
        <v>110.45</v>
      </c>
      <c r="J24" s="220"/>
      <c r="K24" s="223"/>
      <c r="L24" s="224"/>
      <c r="M24" s="225"/>
      <c r="N24" s="220"/>
      <c r="O24" s="224"/>
      <c r="P24" s="224"/>
    </row>
    <row r="25" spans="1:16" ht="15.75">
      <c r="A25" s="218">
        <v>21</v>
      </c>
      <c r="B25" s="219" t="s">
        <v>19</v>
      </c>
      <c r="C25" s="218" t="s">
        <v>4</v>
      </c>
      <c r="D25" s="224"/>
      <c r="E25" s="321">
        <v>163.93333333333334</v>
      </c>
      <c r="F25" s="321">
        <v>168.97</v>
      </c>
      <c r="G25" s="101">
        <v>199.7</v>
      </c>
      <c r="H25" s="220">
        <v>173.68</v>
      </c>
      <c r="I25" s="220">
        <v>171.23</v>
      </c>
      <c r="J25" s="220"/>
      <c r="K25" s="223"/>
      <c r="L25" s="224"/>
      <c r="M25" s="225"/>
      <c r="N25" s="220"/>
      <c r="O25" s="224"/>
      <c r="P25" s="224"/>
    </row>
    <row r="26" spans="1:16" ht="15.75">
      <c r="A26" s="218">
        <v>22</v>
      </c>
      <c r="B26" s="219" t="s">
        <v>20</v>
      </c>
      <c r="C26" s="218" t="s">
        <v>4</v>
      </c>
      <c r="D26" s="224"/>
      <c r="E26" s="321">
        <v>31.45</v>
      </c>
      <c r="F26" s="321">
        <v>39.95</v>
      </c>
      <c r="G26" s="101">
        <v>27.599999999999998</v>
      </c>
      <c r="H26" s="220">
        <v>36.27</v>
      </c>
      <c r="I26" s="220">
        <v>34.93</v>
      </c>
      <c r="J26" s="220"/>
      <c r="K26" s="223"/>
      <c r="L26" s="224"/>
      <c r="M26" s="225"/>
      <c r="N26" s="220"/>
      <c r="O26" s="224"/>
      <c r="P26" s="224"/>
    </row>
    <row r="27" spans="1:16" ht="15.75">
      <c r="A27" s="218">
        <v>23</v>
      </c>
      <c r="B27" s="219" t="s">
        <v>21</v>
      </c>
      <c r="C27" s="218" t="s">
        <v>4</v>
      </c>
      <c r="D27" s="224"/>
      <c r="E27" s="321">
        <v>26.566666666666663</v>
      </c>
      <c r="F27" s="321">
        <v>29.93</v>
      </c>
      <c r="G27" s="101">
        <v>34.93333333333333</v>
      </c>
      <c r="H27" s="220">
        <v>36.27</v>
      </c>
      <c r="I27" s="220">
        <v>49.93</v>
      </c>
      <c r="J27" s="220"/>
      <c r="K27" s="223"/>
      <c r="L27" s="224"/>
      <c r="M27" s="225"/>
      <c r="N27" s="220"/>
      <c r="O27" s="224"/>
      <c r="P27" s="224"/>
    </row>
    <row r="28" spans="1:16" ht="15.75">
      <c r="A28" s="218">
        <v>24</v>
      </c>
      <c r="B28" s="219" t="s">
        <v>85</v>
      </c>
      <c r="C28" s="218" t="s">
        <v>4</v>
      </c>
      <c r="D28" s="224"/>
      <c r="E28" s="321">
        <v>25.96666666666667</v>
      </c>
      <c r="F28" s="321">
        <v>23.65</v>
      </c>
      <c r="G28" s="324">
        <v>32</v>
      </c>
      <c r="H28" s="220">
        <v>45</v>
      </c>
      <c r="I28" s="220">
        <v>39.53</v>
      </c>
      <c r="J28" s="220"/>
      <c r="K28" s="223"/>
      <c r="L28" s="224"/>
      <c r="M28" s="225"/>
      <c r="N28" s="220"/>
      <c r="O28" s="224"/>
      <c r="P28" s="224"/>
    </row>
    <row r="29" spans="1:16" ht="15.75">
      <c r="A29" s="218">
        <v>25</v>
      </c>
      <c r="B29" s="219" t="s">
        <v>22</v>
      </c>
      <c r="C29" s="218" t="s">
        <v>4</v>
      </c>
      <c r="D29" s="224"/>
      <c r="E29" s="321">
        <v>197.725</v>
      </c>
      <c r="F29" s="321">
        <v>215.98</v>
      </c>
      <c r="G29" s="101">
        <v>299.95</v>
      </c>
      <c r="H29" s="220">
        <v>286.3</v>
      </c>
      <c r="I29" s="220">
        <v>285.47</v>
      </c>
      <c r="J29" s="220"/>
      <c r="K29" s="223"/>
      <c r="L29" s="224"/>
      <c r="M29" s="225"/>
      <c r="N29" s="220"/>
      <c r="O29" s="224"/>
      <c r="P29" s="224"/>
    </row>
    <row r="30" spans="1:16" ht="15.75">
      <c r="A30" s="218">
        <v>26</v>
      </c>
      <c r="B30" s="219" t="s">
        <v>23</v>
      </c>
      <c r="C30" s="218" t="s">
        <v>4</v>
      </c>
      <c r="D30" s="224"/>
      <c r="E30" s="321">
        <v>93.2</v>
      </c>
      <c r="F30" s="321">
        <v>102.7</v>
      </c>
      <c r="G30" s="101">
        <v>100.7</v>
      </c>
      <c r="H30" s="220">
        <v>111.73</v>
      </c>
      <c r="I30" s="220">
        <v>111.95</v>
      </c>
      <c r="J30" s="220"/>
      <c r="K30" s="223"/>
      <c r="L30" s="224"/>
      <c r="M30" s="225"/>
      <c r="N30" s="220"/>
      <c r="O30" s="224"/>
      <c r="P30" s="224"/>
    </row>
    <row r="31" spans="1:16" ht="15.75">
      <c r="A31" s="218">
        <v>27</v>
      </c>
      <c r="B31" s="219" t="s">
        <v>24</v>
      </c>
      <c r="C31" s="218" t="s">
        <v>4</v>
      </c>
      <c r="D31" s="224"/>
      <c r="E31" s="321">
        <v>94.93333333333334</v>
      </c>
      <c r="F31" s="321">
        <v>1.97</v>
      </c>
      <c r="G31" s="101">
        <v>84.93333333333334</v>
      </c>
      <c r="H31" s="220">
        <v>92.2</v>
      </c>
      <c r="I31" s="220">
        <v>112.45</v>
      </c>
      <c r="J31" s="220"/>
      <c r="K31" s="223"/>
      <c r="L31" s="224"/>
      <c r="M31" s="225"/>
      <c r="N31" s="220"/>
      <c r="O31" s="224"/>
      <c r="P31" s="224"/>
    </row>
    <row r="32" spans="1:16" ht="15.75">
      <c r="A32" s="218">
        <v>28</v>
      </c>
      <c r="B32" s="219" t="s">
        <v>25</v>
      </c>
      <c r="C32" s="218" t="s">
        <v>4</v>
      </c>
      <c r="D32" s="224"/>
      <c r="E32" s="321">
        <v>87.45</v>
      </c>
      <c r="F32" s="321">
        <v>104.93</v>
      </c>
      <c r="G32" s="101">
        <v>84.2</v>
      </c>
      <c r="H32" s="220">
        <v>84.95</v>
      </c>
      <c r="I32" s="220">
        <v>84.95</v>
      </c>
      <c r="J32" s="220"/>
      <c r="K32" s="223"/>
      <c r="L32" s="224"/>
      <c r="M32" s="225"/>
      <c r="N32" s="220"/>
      <c r="O32" s="224"/>
      <c r="P32" s="224"/>
    </row>
    <row r="33" spans="1:16" ht="15.75">
      <c r="A33" s="218">
        <v>29</v>
      </c>
      <c r="B33" s="219" t="s">
        <v>230</v>
      </c>
      <c r="C33" s="218" t="s">
        <v>4</v>
      </c>
      <c r="D33" s="224"/>
      <c r="E33" s="321">
        <v>139.9</v>
      </c>
      <c r="F33" s="321">
        <v>179.9</v>
      </c>
      <c r="G33" s="101">
        <v>180</v>
      </c>
      <c r="H33" s="220">
        <v>180</v>
      </c>
      <c r="I33" s="220">
        <v>159.95</v>
      </c>
      <c r="J33" s="220"/>
      <c r="K33" s="223"/>
      <c r="L33" s="277"/>
      <c r="M33" s="310"/>
      <c r="N33" s="277"/>
      <c r="O33" s="224"/>
      <c r="P33" s="224"/>
    </row>
    <row r="34" spans="1:16" ht="15.75">
      <c r="A34" s="218">
        <v>30</v>
      </c>
      <c r="B34" s="219" t="s">
        <v>26</v>
      </c>
      <c r="C34" s="218" t="s">
        <v>4</v>
      </c>
      <c r="D34" s="224"/>
      <c r="E34" s="321" t="s">
        <v>108</v>
      </c>
      <c r="F34" s="321" t="s">
        <v>108</v>
      </c>
      <c r="G34" s="101">
        <v>174.95</v>
      </c>
      <c r="H34" s="220">
        <v>174.95</v>
      </c>
      <c r="I34" s="220">
        <v>174.95</v>
      </c>
      <c r="J34" s="220"/>
      <c r="K34" s="223"/>
      <c r="L34" s="277"/>
      <c r="M34" s="310"/>
      <c r="N34" s="277"/>
      <c r="O34" s="224"/>
      <c r="P34" s="224"/>
    </row>
    <row r="35" spans="1:16" ht="15.75">
      <c r="A35" s="218">
        <v>31</v>
      </c>
      <c r="B35" s="219" t="s">
        <v>27</v>
      </c>
      <c r="C35" s="218" t="s">
        <v>4</v>
      </c>
      <c r="D35" s="224"/>
      <c r="E35" s="321">
        <v>38.96</v>
      </c>
      <c r="F35" s="321">
        <v>39.96</v>
      </c>
      <c r="G35" s="101">
        <v>43</v>
      </c>
      <c r="H35" s="220">
        <v>37.98</v>
      </c>
      <c r="I35" s="220">
        <v>37.95</v>
      </c>
      <c r="J35" s="220"/>
      <c r="K35" s="223"/>
      <c r="L35" s="224"/>
      <c r="M35" s="225"/>
      <c r="N35" s="220"/>
      <c r="O35" s="224"/>
      <c r="P35" s="224"/>
    </row>
    <row r="36" spans="1:16" ht="15.75">
      <c r="A36" s="218">
        <v>32</v>
      </c>
      <c r="B36" s="219" t="s">
        <v>28</v>
      </c>
      <c r="C36" s="218" t="s">
        <v>4</v>
      </c>
      <c r="D36" s="224"/>
      <c r="E36" s="321">
        <v>159.38</v>
      </c>
      <c r="F36" s="321">
        <v>159.78</v>
      </c>
      <c r="G36" s="101">
        <v>124.25</v>
      </c>
      <c r="H36" s="220">
        <v>155.48</v>
      </c>
      <c r="I36" s="220">
        <v>142.98</v>
      </c>
      <c r="J36" s="220"/>
      <c r="K36" s="223"/>
      <c r="L36" s="224"/>
      <c r="M36" s="225"/>
      <c r="N36" s="220"/>
      <c r="O36" s="224"/>
      <c r="P36" s="224"/>
    </row>
    <row r="37" spans="1:16" ht="33" customHeight="1">
      <c r="A37" s="230">
        <v>33</v>
      </c>
      <c r="B37" s="231" t="s">
        <v>77</v>
      </c>
      <c r="C37" s="230" t="s">
        <v>4</v>
      </c>
      <c r="D37" s="224"/>
      <c r="E37" s="322">
        <v>178.38</v>
      </c>
      <c r="F37" s="322">
        <v>177.78</v>
      </c>
      <c r="G37" s="101">
        <v>236.18</v>
      </c>
      <c r="H37" s="224">
        <v>232.98</v>
      </c>
      <c r="I37" s="224">
        <v>244.73</v>
      </c>
      <c r="J37" s="224"/>
      <c r="K37" s="277"/>
      <c r="L37" s="224"/>
      <c r="M37" s="225"/>
      <c r="N37" s="224"/>
      <c r="O37" s="224"/>
      <c r="P37" s="224"/>
    </row>
    <row r="38" spans="1:16" ht="15.75">
      <c r="A38" s="218">
        <v>34</v>
      </c>
      <c r="B38" s="219" t="s">
        <v>87</v>
      </c>
      <c r="C38" s="218" t="s">
        <v>4</v>
      </c>
      <c r="D38" s="224"/>
      <c r="E38" s="321">
        <v>111.63333333333333</v>
      </c>
      <c r="F38" s="321">
        <v>118.73</v>
      </c>
      <c r="G38" s="101">
        <v>102</v>
      </c>
      <c r="H38" s="220">
        <v>105.63</v>
      </c>
      <c r="I38" s="220">
        <v>105.63</v>
      </c>
      <c r="J38" s="220"/>
      <c r="K38" s="223"/>
      <c r="L38" s="224"/>
      <c r="M38" s="225"/>
      <c r="N38" s="220"/>
      <c r="O38" s="224"/>
      <c r="P38" s="224"/>
    </row>
    <row r="39" spans="1:16" ht="15.75">
      <c r="A39" s="218">
        <v>35</v>
      </c>
      <c r="B39" s="219" t="s">
        <v>29</v>
      </c>
      <c r="C39" s="218" t="s">
        <v>4</v>
      </c>
      <c r="D39" s="224"/>
      <c r="E39" s="321">
        <v>350</v>
      </c>
      <c r="F39" s="321">
        <v>350</v>
      </c>
      <c r="G39" s="101">
        <v>500</v>
      </c>
      <c r="H39" s="220">
        <v>500</v>
      </c>
      <c r="I39" s="220">
        <v>500</v>
      </c>
      <c r="J39" s="220"/>
      <c r="K39" s="223"/>
      <c r="L39" s="309"/>
      <c r="M39" s="225"/>
      <c r="N39" s="220"/>
      <c r="O39" s="224"/>
      <c r="P39" s="224"/>
    </row>
    <row r="40" spans="1:16" ht="15.75">
      <c r="A40" s="218">
        <v>36</v>
      </c>
      <c r="B40" s="219" t="s">
        <v>30</v>
      </c>
      <c r="C40" s="218" t="s">
        <v>4</v>
      </c>
      <c r="D40" s="224"/>
      <c r="E40" s="321">
        <v>450</v>
      </c>
      <c r="F40" s="321">
        <v>450</v>
      </c>
      <c r="G40" s="101">
        <v>330</v>
      </c>
      <c r="H40" s="220">
        <v>330</v>
      </c>
      <c r="I40" s="220">
        <v>330</v>
      </c>
      <c r="J40" s="220"/>
      <c r="K40" s="223"/>
      <c r="L40" s="224"/>
      <c r="M40" s="225"/>
      <c r="N40" s="220"/>
      <c r="O40" s="224"/>
      <c r="P40" s="224"/>
    </row>
    <row r="41" spans="1:16" ht="15.75">
      <c r="A41" s="218">
        <v>37</v>
      </c>
      <c r="B41" s="219" t="s">
        <v>31</v>
      </c>
      <c r="C41" s="218" t="s">
        <v>4</v>
      </c>
      <c r="D41" s="224"/>
      <c r="E41" s="321">
        <v>380</v>
      </c>
      <c r="F41" s="321">
        <v>390</v>
      </c>
      <c r="G41" s="101">
        <v>380</v>
      </c>
      <c r="H41" s="220">
        <v>380</v>
      </c>
      <c r="I41" s="220">
        <v>380</v>
      </c>
      <c r="J41" s="220"/>
      <c r="K41" s="223"/>
      <c r="L41" s="224"/>
      <c r="M41" s="225"/>
      <c r="N41" s="220"/>
      <c r="O41" s="224"/>
      <c r="P41" s="224"/>
    </row>
    <row r="42" spans="1:16" ht="15.75">
      <c r="A42" s="218">
        <v>38</v>
      </c>
      <c r="B42" s="219" t="s">
        <v>194</v>
      </c>
      <c r="C42" s="218" t="s">
        <v>4</v>
      </c>
      <c r="D42" s="224"/>
      <c r="E42" s="223">
        <v>343</v>
      </c>
      <c r="F42" s="223">
        <v>339</v>
      </c>
      <c r="G42" s="101">
        <v>333</v>
      </c>
      <c r="H42" s="220">
        <v>333</v>
      </c>
      <c r="I42" s="220">
        <v>333</v>
      </c>
      <c r="J42" s="220"/>
      <c r="K42" s="223"/>
      <c r="L42" s="224"/>
      <c r="M42" s="225"/>
      <c r="N42" s="220"/>
      <c r="O42" s="224"/>
      <c r="P42" s="224"/>
    </row>
    <row r="43" spans="1:16" ht="15.75">
      <c r="A43" s="218">
        <v>39</v>
      </c>
      <c r="B43" s="219" t="s">
        <v>32</v>
      </c>
      <c r="C43" s="218" t="s">
        <v>4</v>
      </c>
      <c r="D43" s="224"/>
      <c r="E43" s="321">
        <v>287.5</v>
      </c>
      <c r="F43" s="321">
        <v>322.5</v>
      </c>
      <c r="G43" s="101">
        <v>295</v>
      </c>
      <c r="H43" s="220">
        <v>287.5</v>
      </c>
      <c r="I43" s="220">
        <v>287.5</v>
      </c>
      <c r="J43" s="220"/>
      <c r="K43" s="223"/>
      <c r="L43" s="224"/>
      <c r="M43" s="225"/>
      <c r="N43" s="220"/>
      <c r="O43" s="224"/>
      <c r="P43" s="224"/>
    </row>
    <row r="44" spans="1:16" ht="15.75">
      <c r="A44" s="218">
        <v>40</v>
      </c>
      <c r="B44" s="219" t="s">
        <v>118</v>
      </c>
      <c r="C44" s="218" t="s">
        <v>4</v>
      </c>
      <c r="D44" s="224"/>
      <c r="E44" s="321">
        <v>200</v>
      </c>
      <c r="F44" s="321">
        <v>210</v>
      </c>
      <c r="G44" s="101">
        <v>200</v>
      </c>
      <c r="H44" s="220">
        <v>200</v>
      </c>
      <c r="I44" s="220">
        <v>200</v>
      </c>
      <c r="J44" s="220"/>
      <c r="K44" s="223"/>
      <c r="L44" s="224"/>
      <c r="M44" s="225"/>
      <c r="N44" s="220"/>
      <c r="O44" s="224"/>
      <c r="P44" s="224"/>
    </row>
    <row r="45" spans="1:16" ht="15.75">
      <c r="A45" s="218">
        <v>41</v>
      </c>
      <c r="B45" s="219" t="s">
        <v>33</v>
      </c>
      <c r="C45" s="218" t="s">
        <v>4</v>
      </c>
      <c r="D45" s="224"/>
      <c r="E45" s="321">
        <v>161.7</v>
      </c>
      <c r="F45" s="321">
        <v>162.45</v>
      </c>
      <c r="G45" s="101">
        <v>171</v>
      </c>
      <c r="H45" s="220">
        <v>172</v>
      </c>
      <c r="I45" s="220">
        <v>165.5</v>
      </c>
      <c r="J45" s="220"/>
      <c r="K45" s="223"/>
      <c r="L45" s="224"/>
      <c r="M45" s="225"/>
      <c r="N45" s="220"/>
      <c r="O45" s="224"/>
      <c r="P45" s="224"/>
    </row>
    <row r="46" spans="1:16" ht="15.75">
      <c r="A46" s="218">
        <v>42</v>
      </c>
      <c r="B46" s="218" t="s">
        <v>34</v>
      </c>
      <c r="C46" s="218" t="s">
        <v>4</v>
      </c>
      <c r="D46" s="224"/>
      <c r="E46" s="321">
        <v>138.95999999999998</v>
      </c>
      <c r="F46" s="321">
        <v>132.56</v>
      </c>
      <c r="G46" s="101">
        <v>126.45</v>
      </c>
      <c r="H46" s="220">
        <v>146.45</v>
      </c>
      <c r="I46" s="220">
        <v>128.95</v>
      </c>
      <c r="J46" s="220"/>
      <c r="K46" s="223"/>
      <c r="L46" s="224"/>
      <c r="M46" s="225"/>
      <c r="N46" s="220"/>
      <c r="O46" s="224"/>
      <c r="P46" s="224"/>
    </row>
    <row r="47" spans="1:16" ht="15.75">
      <c r="A47" s="235">
        <v>43</v>
      </c>
      <c r="B47" s="219" t="s">
        <v>35</v>
      </c>
      <c r="C47" s="218" t="s">
        <v>4</v>
      </c>
      <c r="D47" s="224"/>
      <c r="E47" s="321">
        <v>209.95</v>
      </c>
      <c r="F47" s="321">
        <v>159.95</v>
      </c>
      <c r="G47" s="101">
        <v>400.4666666666667</v>
      </c>
      <c r="H47" s="220">
        <v>380.95</v>
      </c>
      <c r="I47" s="220">
        <v>366.38</v>
      </c>
      <c r="J47" s="220"/>
      <c r="K47" s="223"/>
      <c r="L47" s="224"/>
      <c r="M47" s="225"/>
      <c r="N47" s="220"/>
      <c r="O47" s="224"/>
      <c r="P47" s="224"/>
    </row>
    <row r="48" spans="1:16" ht="15.75">
      <c r="A48" s="235">
        <v>44</v>
      </c>
      <c r="B48" s="219" t="s">
        <v>36</v>
      </c>
      <c r="C48" s="218" t="s">
        <v>4</v>
      </c>
      <c r="D48" s="224"/>
      <c r="E48" s="321">
        <v>160.95</v>
      </c>
      <c r="F48" s="321">
        <v>257.3</v>
      </c>
      <c r="G48" s="101">
        <v>249.75</v>
      </c>
      <c r="H48" s="220">
        <v>184.95</v>
      </c>
      <c r="I48" s="220">
        <v>177.43</v>
      </c>
      <c r="J48" s="220"/>
      <c r="K48" s="223"/>
      <c r="L48" s="224"/>
      <c r="M48" s="225"/>
      <c r="N48" s="220"/>
      <c r="O48" s="224"/>
      <c r="P48" s="224"/>
    </row>
    <row r="49" spans="1:16" ht="15.75">
      <c r="A49" s="218">
        <v>45</v>
      </c>
      <c r="B49" s="219" t="s">
        <v>37</v>
      </c>
      <c r="C49" s="218" t="s">
        <v>4</v>
      </c>
      <c r="D49" s="224"/>
      <c r="E49" s="321">
        <v>161.29999999999998</v>
      </c>
      <c r="F49" s="321">
        <v>265.04</v>
      </c>
      <c r="G49" s="101">
        <v>292.6</v>
      </c>
      <c r="H49" s="220">
        <v>297.25</v>
      </c>
      <c r="I49" s="220">
        <v>304.13</v>
      </c>
      <c r="J49" s="220"/>
      <c r="K49" s="223"/>
      <c r="L49" s="224"/>
      <c r="M49" s="225"/>
      <c r="N49" s="220"/>
      <c r="O49" s="224"/>
      <c r="P49" s="224"/>
    </row>
    <row r="50" spans="1:16" ht="15.75">
      <c r="A50" s="218">
        <v>46</v>
      </c>
      <c r="B50" s="236" t="s">
        <v>38</v>
      </c>
      <c r="C50" s="218" t="s">
        <v>4</v>
      </c>
      <c r="D50" s="224"/>
      <c r="E50" s="321">
        <v>177.88333333333333</v>
      </c>
      <c r="F50" s="321">
        <v>181.88</v>
      </c>
      <c r="G50" s="101">
        <v>174.475</v>
      </c>
      <c r="H50" s="220">
        <v>162.96</v>
      </c>
      <c r="I50" s="220">
        <v>179.56</v>
      </c>
      <c r="J50" s="220"/>
      <c r="K50" s="223"/>
      <c r="L50" s="224"/>
      <c r="M50" s="225"/>
      <c r="N50" s="220"/>
      <c r="O50" s="224"/>
      <c r="P50" s="224"/>
    </row>
    <row r="51" spans="1:16" ht="15.75">
      <c r="A51" s="218">
        <v>47</v>
      </c>
      <c r="B51" s="219" t="s">
        <v>39</v>
      </c>
      <c r="C51" s="218" t="s">
        <v>4</v>
      </c>
      <c r="D51" s="224"/>
      <c r="E51" s="321">
        <v>220.56</v>
      </c>
      <c r="F51" s="321">
        <v>220.56</v>
      </c>
      <c r="G51" s="101">
        <v>179.95</v>
      </c>
      <c r="H51" s="220">
        <v>179.95</v>
      </c>
      <c r="I51" s="220">
        <v>179.3</v>
      </c>
      <c r="J51" s="220"/>
      <c r="K51" s="223"/>
      <c r="L51" s="224"/>
      <c r="M51" s="225"/>
      <c r="N51" s="220"/>
      <c r="O51" s="224"/>
      <c r="P51" s="224"/>
    </row>
    <row r="52" spans="1:16" ht="15.75">
      <c r="A52" s="218">
        <v>48</v>
      </c>
      <c r="B52" s="219" t="s">
        <v>40</v>
      </c>
      <c r="C52" s="218" t="s">
        <v>4</v>
      </c>
      <c r="D52" s="224"/>
      <c r="E52" s="321">
        <v>266.6333333333333</v>
      </c>
      <c r="F52" s="321">
        <v>251.63</v>
      </c>
      <c r="G52" s="101">
        <v>207.975</v>
      </c>
      <c r="H52" s="220">
        <v>198.2</v>
      </c>
      <c r="I52" s="220">
        <v>200.48</v>
      </c>
      <c r="J52" s="220"/>
      <c r="K52" s="223"/>
      <c r="L52" s="224"/>
      <c r="M52" s="225"/>
      <c r="N52" s="220"/>
      <c r="O52" s="224"/>
      <c r="P52" s="224"/>
    </row>
    <row r="53" spans="1:16" ht="15.75">
      <c r="A53" s="218">
        <v>49</v>
      </c>
      <c r="B53" s="219" t="s">
        <v>41</v>
      </c>
      <c r="C53" s="218" t="s">
        <v>4</v>
      </c>
      <c r="D53" s="224"/>
      <c r="E53" s="321">
        <v>218.725</v>
      </c>
      <c r="F53" s="321">
        <v>224.98</v>
      </c>
      <c r="G53" s="101">
        <v>173.26666666666665</v>
      </c>
      <c r="H53" s="220">
        <v>163.27</v>
      </c>
      <c r="I53" s="220">
        <v>163.27</v>
      </c>
      <c r="J53" s="220"/>
      <c r="K53" s="223"/>
      <c r="L53" s="224"/>
      <c r="M53" s="225"/>
      <c r="N53" s="220"/>
      <c r="O53" s="224"/>
      <c r="P53" s="224"/>
    </row>
    <row r="54" spans="1:16" ht="15.75">
      <c r="A54" s="218">
        <v>50</v>
      </c>
      <c r="B54" s="218" t="s">
        <v>196</v>
      </c>
      <c r="C54" s="218" t="s">
        <v>4</v>
      </c>
      <c r="D54" s="224"/>
      <c r="E54" s="223">
        <v>182.45</v>
      </c>
      <c r="F54" s="223">
        <v>225</v>
      </c>
      <c r="G54" s="101">
        <v>270</v>
      </c>
      <c r="H54" s="220">
        <v>270</v>
      </c>
      <c r="I54" s="220">
        <v>270</v>
      </c>
      <c r="J54" s="220"/>
      <c r="K54" s="223"/>
      <c r="L54" s="224"/>
      <c r="M54" s="225"/>
      <c r="N54" s="220"/>
      <c r="O54" s="224"/>
      <c r="P54" s="224"/>
    </row>
    <row r="55" spans="1:16" ht="15.75">
      <c r="A55" s="218">
        <v>51</v>
      </c>
      <c r="B55" s="219" t="s">
        <v>42</v>
      </c>
      <c r="C55" s="218" t="s">
        <v>4</v>
      </c>
      <c r="D55" s="224"/>
      <c r="E55" s="321">
        <v>168.475</v>
      </c>
      <c r="F55" s="321">
        <v>174.23</v>
      </c>
      <c r="G55" s="101">
        <v>177.5</v>
      </c>
      <c r="H55" s="220">
        <v>168.3</v>
      </c>
      <c r="I55" s="220">
        <v>166.98</v>
      </c>
      <c r="J55" s="220"/>
      <c r="K55" s="223"/>
      <c r="L55" s="229"/>
      <c r="M55" s="237"/>
      <c r="N55" s="238"/>
      <c r="O55" s="229"/>
      <c r="P55" s="224"/>
    </row>
    <row r="56" spans="1:16" ht="15.75">
      <c r="A56" s="218">
        <v>52</v>
      </c>
      <c r="B56" s="219" t="s">
        <v>43</v>
      </c>
      <c r="C56" s="218" t="s">
        <v>4</v>
      </c>
      <c r="D56" s="224"/>
      <c r="E56" s="321" t="s">
        <v>108</v>
      </c>
      <c r="F56" s="321" t="s">
        <v>108</v>
      </c>
      <c r="G56" s="101" t="s">
        <v>108</v>
      </c>
      <c r="H56" s="220">
        <v>120</v>
      </c>
      <c r="I56" s="220">
        <v>200</v>
      </c>
      <c r="J56" s="223"/>
      <c r="K56" s="223"/>
      <c r="L56" s="310"/>
      <c r="M56" s="312"/>
      <c r="N56" s="312"/>
      <c r="O56" s="225"/>
      <c r="P56" s="224"/>
    </row>
    <row r="57" spans="1:16" ht="15.75">
      <c r="A57" s="218">
        <v>53</v>
      </c>
      <c r="B57" s="219" t="s">
        <v>44</v>
      </c>
      <c r="C57" s="218" t="s">
        <v>45</v>
      </c>
      <c r="D57" s="224"/>
      <c r="E57" s="277" t="s">
        <v>108</v>
      </c>
      <c r="F57" s="277" t="s">
        <v>108</v>
      </c>
      <c r="G57" s="101" t="s">
        <v>108</v>
      </c>
      <c r="H57" s="220"/>
      <c r="I57" s="223" t="s">
        <v>269</v>
      </c>
      <c r="J57" s="220"/>
      <c r="K57" s="223"/>
      <c r="L57" s="277"/>
      <c r="M57" s="223"/>
      <c r="N57" s="223"/>
      <c r="O57" s="227"/>
      <c r="P57" s="224"/>
    </row>
    <row r="58" spans="1:16" ht="18" customHeight="1">
      <c r="A58" s="218">
        <v>54</v>
      </c>
      <c r="B58" s="231" t="s">
        <v>96</v>
      </c>
      <c r="C58" s="230" t="s">
        <v>45</v>
      </c>
      <c r="D58" s="240"/>
      <c r="E58" s="323">
        <v>40.934000000000005</v>
      </c>
      <c r="F58" s="323">
        <v>55.56</v>
      </c>
      <c r="G58" s="101">
        <v>41.3</v>
      </c>
      <c r="H58" s="240">
        <v>46.48</v>
      </c>
      <c r="I58" s="240">
        <v>32.85</v>
      </c>
      <c r="J58" s="240"/>
      <c r="K58" s="234"/>
      <c r="L58" s="240"/>
      <c r="M58" s="320"/>
      <c r="N58" s="240"/>
      <c r="O58" s="240"/>
      <c r="P58" s="240"/>
    </row>
    <row r="59" spans="1:16" ht="15.75">
      <c r="A59" s="218">
        <v>55</v>
      </c>
      <c r="B59" s="219" t="s">
        <v>97</v>
      </c>
      <c r="C59" s="218" t="s">
        <v>45</v>
      </c>
      <c r="D59" s="224"/>
      <c r="E59" s="323">
        <v>59.45</v>
      </c>
      <c r="F59" s="323">
        <v>67.55</v>
      </c>
      <c r="G59" s="101">
        <v>56.2</v>
      </c>
      <c r="H59" s="240">
        <v>49.68</v>
      </c>
      <c r="I59" s="240">
        <v>55.73</v>
      </c>
      <c r="J59" s="240"/>
      <c r="K59" s="234"/>
      <c r="L59" s="224"/>
      <c r="M59" s="225"/>
      <c r="N59" s="220"/>
      <c r="O59" s="224"/>
      <c r="P59" s="224"/>
    </row>
    <row r="60" spans="1:16" ht="15.75">
      <c r="A60" s="218">
        <v>56</v>
      </c>
      <c r="B60" s="219" t="s">
        <v>46</v>
      </c>
      <c r="C60" s="218" t="s">
        <v>4</v>
      </c>
      <c r="D60" s="224"/>
      <c r="E60" s="323">
        <v>183.595</v>
      </c>
      <c r="F60" s="323">
        <v>188.31</v>
      </c>
      <c r="G60" s="101">
        <v>140.5</v>
      </c>
      <c r="H60" s="240">
        <v>260.88</v>
      </c>
      <c r="I60" s="240">
        <v>209.73</v>
      </c>
      <c r="J60" s="240"/>
      <c r="K60" s="234"/>
      <c r="L60" s="224"/>
      <c r="M60" s="225"/>
      <c r="N60" s="220"/>
      <c r="O60" s="220"/>
      <c r="P60" s="224"/>
    </row>
    <row r="61" spans="1:16" ht="15.75">
      <c r="A61" s="218">
        <v>57</v>
      </c>
      <c r="B61" s="219" t="s">
        <v>198</v>
      </c>
      <c r="C61" s="218" t="s">
        <v>4</v>
      </c>
      <c r="D61" s="224"/>
      <c r="E61" s="323">
        <v>442.575</v>
      </c>
      <c r="F61" s="323">
        <v>345.01</v>
      </c>
      <c r="G61" s="101">
        <v>450.5</v>
      </c>
      <c r="H61" s="240">
        <v>556.38</v>
      </c>
      <c r="I61" s="240">
        <v>609.38</v>
      </c>
      <c r="J61" s="240"/>
      <c r="K61" s="234"/>
      <c r="L61" s="224"/>
      <c r="M61" s="225"/>
      <c r="N61" s="240"/>
      <c r="O61" s="224"/>
      <c r="P61" s="224"/>
    </row>
    <row r="62" spans="1:16" ht="15.75">
      <c r="A62" s="218">
        <v>58</v>
      </c>
      <c r="B62" s="219" t="s">
        <v>99</v>
      </c>
      <c r="C62" s="218" t="s">
        <v>4</v>
      </c>
      <c r="D62" s="224"/>
      <c r="E62" s="323">
        <v>281.8666666666667</v>
      </c>
      <c r="F62" s="323">
        <v>268.53</v>
      </c>
      <c r="G62" s="101">
        <v>418</v>
      </c>
      <c r="H62" s="240">
        <v>256.87</v>
      </c>
      <c r="I62" s="240">
        <v>243.2</v>
      </c>
      <c r="J62" s="240"/>
      <c r="K62" s="234"/>
      <c r="L62" s="224"/>
      <c r="M62" s="225"/>
      <c r="N62" s="240"/>
      <c r="O62" s="224"/>
      <c r="P62" s="224"/>
    </row>
    <row r="63" spans="1:16" ht="15.75">
      <c r="A63" s="218">
        <v>59</v>
      </c>
      <c r="B63" s="219" t="s">
        <v>195</v>
      </c>
      <c r="C63" s="218" t="s">
        <v>4</v>
      </c>
      <c r="D63" s="224"/>
      <c r="E63" s="223" t="s">
        <v>108</v>
      </c>
      <c r="F63" s="223" t="s">
        <v>108</v>
      </c>
      <c r="G63" s="101" t="s">
        <v>108</v>
      </c>
      <c r="H63" s="240">
        <v>343.5</v>
      </c>
      <c r="I63" s="240">
        <v>340.5</v>
      </c>
      <c r="J63" s="240"/>
      <c r="K63" s="234"/>
      <c r="L63" s="224"/>
      <c r="M63" s="225"/>
      <c r="N63" s="240"/>
      <c r="O63" s="224"/>
      <c r="P63" s="224"/>
    </row>
    <row r="64" spans="1:16" ht="15.75">
      <c r="A64" s="218">
        <v>60</v>
      </c>
      <c r="B64" s="219" t="s">
        <v>47</v>
      </c>
      <c r="C64" s="218" t="s">
        <v>4</v>
      </c>
      <c r="D64" s="224"/>
      <c r="E64" s="323">
        <v>457.9666666666667</v>
      </c>
      <c r="F64" s="323">
        <v>424.63</v>
      </c>
      <c r="G64" s="101">
        <v>335</v>
      </c>
      <c r="H64" s="240">
        <v>364.73</v>
      </c>
      <c r="I64" s="240">
        <v>354.73</v>
      </c>
      <c r="J64" s="240"/>
      <c r="K64" s="234"/>
      <c r="L64" s="224"/>
      <c r="M64" s="225"/>
      <c r="N64" s="240"/>
      <c r="O64" s="224"/>
      <c r="P64" s="224"/>
    </row>
    <row r="65" spans="1:16" ht="15.75">
      <c r="A65" s="218">
        <v>61</v>
      </c>
      <c r="B65" s="219" t="s">
        <v>48</v>
      </c>
      <c r="C65" s="218" t="s">
        <v>4</v>
      </c>
      <c r="D65" s="224"/>
      <c r="E65" s="323">
        <v>289.875</v>
      </c>
      <c r="F65" s="323">
        <v>289.88</v>
      </c>
      <c r="G65" s="101">
        <v>225</v>
      </c>
      <c r="H65" s="240">
        <v>230.75</v>
      </c>
      <c r="I65" s="240">
        <v>224.5</v>
      </c>
      <c r="J65" s="240"/>
      <c r="K65" s="234"/>
      <c r="L65" s="224"/>
      <c r="M65" s="225"/>
      <c r="N65" s="240"/>
      <c r="O65" s="224"/>
      <c r="P65" s="224"/>
    </row>
    <row r="66" spans="1:16" ht="15.75">
      <c r="A66" s="218">
        <v>62</v>
      </c>
      <c r="B66" s="219" t="s">
        <v>49</v>
      </c>
      <c r="C66" s="218" t="s">
        <v>4</v>
      </c>
      <c r="D66" s="224"/>
      <c r="E66" s="323" t="s">
        <v>108</v>
      </c>
      <c r="F66" s="323" t="s">
        <v>108</v>
      </c>
      <c r="G66" s="101" t="s">
        <v>108</v>
      </c>
      <c r="H66" s="240"/>
      <c r="I66" s="240"/>
      <c r="J66" s="240"/>
      <c r="K66" s="234"/>
      <c r="L66" s="311"/>
      <c r="M66" s="313"/>
      <c r="N66" s="314"/>
      <c r="O66" s="243"/>
      <c r="P66" s="224"/>
    </row>
    <row r="67" spans="1:16" ht="15.75">
      <c r="A67" s="218">
        <v>63</v>
      </c>
      <c r="B67" s="219" t="s">
        <v>50</v>
      </c>
      <c r="C67" s="218" t="s">
        <v>51</v>
      </c>
      <c r="D67" s="224"/>
      <c r="E67" s="323">
        <v>54.94</v>
      </c>
      <c r="F67" s="323">
        <v>49.96</v>
      </c>
      <c r="G67" s="101">
        <v>54.300000000000004</v>
      </c>
      <c r="H67" s="240">
        <v>55.43</v>
      </c>
      <c r="I67" s="240">
        <v>54.18</v>
      </c>
      <c r="J67" s="240"/>
      <c r="K67" s="234"/>
      <c r="L67" s="224"/>
      <c r="M67" s="225"/>
      <c r="N67" s="240"/>
      <c r="O67" s="224"/>
      <c r="P67" s="224"/>
    </row>
    <row r="68" spans="1:16" ht="15.75">
      <c r="A68" s="218">
        <v>64</v>
      </c>
      <c r="B68" s="219" t="s">
        <v>52</v>
      </c>
      <c r="C68" s="218" t="s">
        <v>51</v>
      </c>
      <c r="D68" s="224"/>
      <c r="E68" s="323">
        <v>55.05</v>
      </c>
      <c r="F68" s="323">
        <v>51.7</v>
      </c>
      <c r="G68" s="101">
        <v>51.45</v>
      </c>
      <c r="H68" s="240">
        <v>63.95</v>
      </c>
      <c r="I68" s="240">
        <v>48.93</v>
      </c>
      <c r="J68" s="240"/>
      <c r="K68" s="234"/>
      <c r="L68" s="224"/>
      <c r="M68" s="225"/>
      <c r="N68" s="240"/>
      <c r="O68" s="224"/>
      <c r="P68" s="224"/>
    </row>
    <row r="69" spans="1:16" ht="15.75">
      <c r="A69" s="218">
        <v>65</v>
      </c>
      <c r="B69" s="219" t="s">
        <v>53</v>
      </c>
      <c r="C69" s="218" t="s">
        <v>4</v>
      </c>
      <c r="D69" s="224"/>
      <c r="E69" s="323">
        <v>119.7</v>
      </c>
      <c r="F69" s="323">
        <v>110.95</v>
      </c>
      <c r="G69" s="101">
        <v>124.16666666666667</v>
      </c>
      <c r="H69" s="240">
        <v>109.88</v>
      </c>
      <c r="I69" s="240">
        <v>96.08</v>
      </c>
      <c r="J69" s="240"/>
      <c r="K69" s="234"/>
      <c r="L69" s="224"/>
      <c r="M69" s="225"/>
      <c r="N69" s="240"/>
      <c r="O69" s="224"/>
      <c r="P69" s="224"/>
    </row>
    <row r="70" spans="1:16" ht="15.75">
      <c r="A70" s="218">
        <v>66</v>
      </c>
      <c r="B70" s="219" t="s">
        <v>54</v>
      </c>
      <c r="C70" s="218" t="s">
        <v>45</v>
      </c>
      <c r="D70" s="224"/>
      <c r="E70" s="323">
        <v>84.16</v>
      </c>
      <c r="F70" s="323">
        <v>90.95</v>
      </c>
      <c r="G70" s="101">
        <v>66.95</v>
      </c>
      <c r="H70" s="240">
        <v>63.98</v>
      </c>
      <c r="I70" s="240">
        <v>64.6</v>
      </c>
      <c r="J70" s="240"/>
      <c r="K70" s="234"/>
      <c r="L70" s="224"/>
      <c r="M70" s="225"/>
      <c r="N70" s="240"/>
      <c r="O70" s="224"/>
      <c r="P70" s="224"/>
    </row>
    <row r="71" spans="1:16" ht="15.75">
      <c r="A71" s="218">
        <v>67</v>
      </c>
      <c r="B71" s="219" t="s">
        <v>100</v>
      </c>
      <c r="C71" s="218" t="s">
        <v>4</v>
      </c>
      <c r="D71" s="224"/>
      <c r="E71" s="323">
        <v>12.95</v>
      </c>
      <c r="F71" s="323">
        <v>11.88</v>
      </c>
      <c r="G71" s="101">
        <v>11.299999999999999</v>
      </c>
      <c r="H71" s="240">
        <v>11.48</v>
      </c>
      <c r="I71" s="240">
        <v>13.2</v>
      </c>
      <c r="J71" s="240"/>
      <c r="K71" s="234"/>
      <c r="L71" s="224"/>
      <c r="M71" s="225"/>
      <c r="N71" s="240"/>
      <c r="O71" s="224"/>
      <c r="P71" s="224"/>
    </row>
    <row r="72" spans="1:16" ht="15.75">
      <c r="A72" s="218">
        <v>68</v>
      </c>
      <c r="B72" s="219" t="s">
        <v>101</v>
      </c>
      <c r="C72" s="218" t="s">
        <v>4</v>
      </c>
      <c r="D72" s="224"/>
      <c r="E72" s="323">
        <v>10.4</v>
      </c>
      <c r="F72" s="323">
        <v>10.4</v>
      </c>
      <c r="G72" s="101">
        <v>10.4</v>
      </c>
      <c r="H72" s="240">
        <v>11.48</v>
      </c>
      <c r="I72" s="240">
        <v>13.2</v>
      </c>
      <c r="J72" s="240"/>
      <c r="K72" s="234"/>
      <c r="L72" s="224"/>
      <c r="M72" s="225"/>
      <c r="N72" s="155"/>
      <c r="O72" s="224"/>
      <c r="P72" s="224"/>
    </row>
    <row r="73" spans="1:16" ht="15.75">
      <c r="A73" s="218">
        <v>69</v>
      </c>
      <c r="B73" s="219" t="s">
        <v>56</v>
      </c>
      <c r="C73" s="218" t="s">
        <v>4</v>
      </c>
      <c r="D73" s="224"/>
      <c r="E73" s="323">
        <v>441.13199999999995</v>
      </c>
      <c r="F73" s="323">
        <v>439.18</v>
      </c>
      <c r="G73" s="101">
        <v>545</v>
      </c>
      <c r="H73" s="240">
        <v>478</v>
      </c>
      <c r="I73" s="240">
        <v>769.45</v>
      </c>
      <c r="J73" s="240"/>
      <c r="K73" s="234"/>
      <c r="L73" s="224"/>
      <c r="M73" s="225"/>
      <c r="N73" s="240"/>
      <c r="O73" s="224"/>
      <c r="P73" s="224"/>
    </row>
    <row r="74" spans="1:16" ht="15.75">
      <c r="A74" s="218">
        <v>70</v>
      </c>
      <c r="B74" s="219" t="s">
        <v>107</v>
      </c>
      <c r="C74" s="218" t="s">
        <v>4</v>
      </c>
      <c r="D74" s="224"/>
      <c r="E74" s="277">
        <v>1650.75</v>
      </c>
      <c r="F74" s="323">
        <v>2000.75</v>
      </c>
      <c r="G74" s="101">
        <v>1485.75</v>
      </c>
      <c r="H74" s="240">
        <v>1922</v>
      </c>
      <c r="I74" s="240">
        <v>1759.5</v>
      </c>
      <c r="J74" s="240"/>
      <c r="K74" s="234"/>
      <c r="L74" s="224"/>
      <c r="M74" s="225"/>
      <c r="N74" s="240"/>
      <c r="O74" s="224"/>
      <c r="P74" s="224"/>
    </row>
    <row r="75" spans="1:16" ht="15.75">
      <c r="A75" s="219"/>
      <c r="B75" s="219"/>
      <c r="C75" s="219"/>
      <c r="D75" s="271">
        <f aca="true" t="shared" si="0" ref="D75:O75">SUM(D5:D74)</f>
        <v>0</v>
      </c>
      <c r="E75" s="271">
        <f t="shared" si="0"/>
        <v>10840.593833333334</v>
      </c>
      <c r="F75" s="271">
        <f t="shared" si="0"/>
        <v>11314.16</v>
      </c>
      <c r="G75" s="271">
        <f t="shared" si="0"/>
        <v>11565.994999999999</v>
      </c>
      <c r="H75" s="271">
        <f t="shared" si="0"/>
        <v>12492.399999999998</v>
      </c>
      <c r="I75" s="271">
        <f t="shared" si="0"/>
        <v>12667.810000000003</v>
      </c>
      <c r="J75" s="271">
        <f t="shared" si="0"/>
        <v>0</v>
      </c>
      <c r="K75" s="271">
        <f t="shared" si="0"/>
        <v>0</v>
      </c>
      <c r="L75" s="271">
        <f t="shared" si="0"/>
        <v>0</v>
      </c>
      <c r="M75" s="271">
        <f t="shared" si="0"/>
        <v>0</v>
      </c>
      <c r="N75" s="271">
        <f t="shared" si="0"/>
        <v>0</v>
      </c>
      <c r="O75" s="271">
        <f t="shared" si="0"/>
        <v>0</v>
      </c>
      <c r="P75" s="271">
        <f>SUM(P5:P74)</f>
        <v>0</v>
      </c>
    </row>
    <row r="76" spans="1:16" ht="15.75">
      <c r="A76" s="155"/>
      <c r="B76" s="155"/>
      <c r="C76" s="155"/>
      <c r="D76" s="155"/>
      <c r="E76" s="155"/>
      <c r="F76" s="155"/>
      <c r="G76" s="187"/>
      <c r="H76" s="155"/>
      <c r="I76" s="155"/>
      <c r="J76" s="155"/>
      <c r="K76" s="155"/>
      <c r="L76" s="155"/>
      <c r="M76" s="155"/>
      <c r="N76" s="155"/>
      <c r="O76" s="155"/>
      <c r="P76" s="155"/>
    </row>
    <row r="77" spans="1:16" ht="15.75">
      <c r="A77" s="155"/>
      <c r="B77" s="188"/>
      <c r="C77" s="187"/>
      <c r="D77" s="188"/>
      <c r="E77" s="187"/>
      <c r="F77" s="189"/>
      <c r="G77" s="155"/>
      <c r="H77" s="188"/>
      <c r="I77" s="188"/>
      <c r="J77" s="189"/>
      <c r="K77" s="155"/>
      <c r="L77" s="155"/>
      <c r="M77" s="155"/>
      <c r="N77" s="155"/>
      <c r="O77" s="155"/>
      <c r="P77" s="155"/>
    </row>
    <row r="78" spans="1:16" ht="15.75">
      <c r="A78" s="86" t="s">
        <v>200</v>
      </c>
      <c r="B78" s="86"/>
      <c r="C78" s="87"/>
      <c r="D78" s="88"/>
      <c r="E78" s="88"/>
      <c r="F78" s="89"/>
      <c r="G78" s="89"/>
      <c r="H78" s="86"/>
      <c r="I78" s="91" t="s">
        <v>144</v>
      </c>
      <c r="J78" s="86"/>
      <c r="K78" s="155"/>
      <c r="L78" s="155"/>
      <c r="M78" s="155"/>
      <c r="N78" s="155"/>
      <c r="O78" s="155"/>
      <c r="P78" s="155"/>
    </row>
    <row r="79" spans="1:16" ht="15.75">
      <c r="A79" s="86"/>
      <c r="B79" s="86"/>
      <c r="C79" s="92"/>
      <c r="D79" s="93"/>
      <c r="E79" s="93"/>
      <c r="F79" s="89"/>
      <c r="G79" s="90"/>
      <c r="H79" s="86"/>
      <c r="I79" s="95" t="s">
        <v>79</v>
      </c>
      <c r="J79" s="86"/>
      <c r="K79" s="155"/>
      <c r="L79" s="155"/>
      <c r="M79" s="155"/>
      <c r="N79" s="155"/>
      <c r="O79" s="155"/>
      <c r="P79" s="155"/>
    </row>
    <row r="80" spans="1:16" ht="15.75">
      <c r="A80" s="86"/>
      <c r="B80" s="86"/>
      <c r="C80" s="92"/>
      <c r="D80" s="86"/>
      <c r="E80" s="86"/>
      <c r="F80" s="89"/>
      <c r="G80" s="94" t="s">
        <v>78</v>
      </c>
      <c r="H80" s="97"/>
      <c r="I80" s="86"/>
      <c r="J80" s="86"/>
      <c r="K80" s="155"/>
      <c r="L80" s="155"/>
      <c r="M80" s="155"/>
      <c r="N80" s="155"/>
      <c r="O80" s="155"/>
      <c r="P80" s="155"/>
    </row>
    <row r="81" spans="1:16" ht="15.75">
      <c r="A81" s="98" t="s">
        <v>268</v>
      </c>
      <c r="B81" s="99"/>
      <c r="C81" s="92"/>
      <c r="D81" s="86"/>
      <c r="E81" s="86"/>
      <c r="F81" s="89"/>
      <c r="G81" s="96"/>
      <c r="H81" s="97"/>
      <c r="I81" s="86"/>
      <c r="J81" s="86"/>
      <c r="K81" s="155"/>
      <c r="L81" s="155"/>
      <c r="M81" s="155"/>
      <c r="N81" s="155"/>
      <c r="O81" s="155"/>
      <c r="P81" s="155"/>
    </row>
  </sheetData>
  <sheetProtection/>
  <mergeCells count="1">
    <mergeCell ref="A2:P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zoomScale="80" zoomScaleNormal="80" zoomScalePageLayoutView="0" workbookViewId="0" topLeftCell="A56">
      <selection activeCell="A1" sqref="A1:P80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5" width="8.89843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239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240</v>
      </c>
      <c r="E3" s="215" t="s">
        <v>241</v>
      </c>
      <c r="F3" s="216" t="s">
        <v>242</v>
      </c>
      <c r="G3" s="213" t="s">
        <v>243</v>
      </c>
      <c r="H3" s="213" t="s">
        <v>244</v>
      </c>
      <c r="I3" s="213" t="s">
        <v>245</v>
      </c>
      <c r="J3" s="213" t="s">
        <v>246</v>
      </c>
      <c r="K3" s="216" t="s">
        <v>247</v>
      </c>
      <c r="L3" s="213" t="s">
        <v>248</v>
      </c>
      <c r="M3" s="213" t="s">
        <v>249</v>
      </c>
      <c r="N3" s="215" t="s">
        <v>250</v>
      </c>
      <c r="O3" s="215" t="s">
        <v>251</v>
      </c>
      <c r="P3" s="217" t="s">
        <v>252</v>
      </c>
    </row>
    <row r="4" spans="1:17" ht="15.75">
      <c r="A4" s="218">
        <v>1</v>
      </c>
      <c r="B4" s="219" t="s">
        <v>3</v>
      </c>
      <c r="C4" s="218" t="s">
        <v>4</v>
      </c>
      <c r="D4" s="224">
        <v>26.6</v>
      </c>
      <c r="E4" s="221">
        <v>27.07</v>
      </c>
      <c r="F4" s="221">
        <v>31.36</v>
      </c>
      <c r="G4" s="222">
        <v>37.02</v>
      </c>
      <c r="H4" s="220">
        <v>33.11</v>
      </c>
      <c r="I4" s="220">
        <v>60.825</v>
      </c>
      <c r="J4" s="220">
        <v>35.41</v>
      </c>
      <c r="K4" s="223">
        <v>34.89</v>
      </c>
      <c r="L4" s="224">
        <v>32.18</v>
      </c>
      <c r="M4" s="225">
        <v>42.95</v>
      </c>
      <c r="N4" s="220">
        <v>33.51</v>
      </c>
      <c r="O4" s="224"/>
      <c r="P4" s="224"/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117</v>
      </c>
      <c r="E5" s="221">
        <v>117.37</v>
      </c>
      <c r="F5" s="221">
        <v>115.71</v>
      </c>
      <c r="G5" s="227">
        <v>112.08</v>
      </c>
      <c r="H5" s="220">
        <v>121.25</v>
      </c>
      <c r="I5" s="220">
        <v>110</v>
      </c>
      <c r="J5" s="220">
        <v>117.12</v>
      </c>
      <c r="K5" s="223">
        <v>109.83</v>
      </c>
      <c r="L5" s="224">
        <v>146.57</v>
      </c>
      <c r="M5" s="225">
        <v>106.03</v>
      </c>
      <c r="N5" s="220">
        <v>110.19</v>
      </c>
      <c r="O5" s="224"/>
      <c r="P5" s="224"/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31.28</v>
      </c>
      <c r="E6" s="221">
        <v>34.36</v>
      </c>
      <c r="F6" s="221">
        <v>29.73</v>
      </c>
      <c r="G6" s="227">
        <v>33.87</v>
      </c>
      <c r="H6" s="220">
        <v>29.73</v>
      </c>
      <c r="I6" s="220">
        <v>42.1</v>
      </c>
      <c r="J6" s="220">
        <v>37.88</v>
      </c>
      <c r="K6" s="223">
        <v>36.15</v>
      </c>
      <c r="L6" s="224">
        <v>37.27</v>
      </c>
      <c r="M6" s="225">
        <v>36.44</v>
      </c>
      <c r="N6" s="220">
        <v>30.21</v>
      </c>
      <c r="O6" s="224"/>
      <c r="P6" s="224"/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57.7</v>
      </c>
      <c r="E7" s="221">
        <v>66.8</v>
      </c>
      <c r="F7" s="221">
        <v>58.8</v>
      </c>
      <c r="G7" s="227">
        <v>61.77</v>
      </c>
      <c r="H7" s="220">
        <v>64.4</v>
      </c>
      <c r="I7" s="220">
        <v>60.485</v>
      </c>
      <c r="J7" s="220">
        <v>67.83</v>
      </c>
      <c r="K7" s="223">
        <v>60.58</v>
      </c>
      <c r="L7" s="224">
        <v>65.35</v>
      </c>
      <c r="M7" s="225">
        <v>68.13</v>
      </c>
      <c r="N7" s="220">
        <v>74.49</v>
      </c>
      <c r="O7" s="224"/>
      <c r="P7" s="224"/>
      <c r="Q7" s="170"/>
    </row>
    <row r="8" spans="1:17" ht="15.75">
      <c r="A8" s="218"/>
      <c r="B8" s="219" t="s">
        <v>7</v>
      </c>
      <c r="C8" s="218" t="s">
        <v>4</v>
      </c>
      <c r="D8" s="224">
        <v>39.98</v>
      </c>
      <c r="E8" s="221">
        <v>40.51</v>
      </c>
      <c r="F8" s="221">
        <v>41.27</v>
      </c>
      <c r="G8" s="227">
        <v>43.05</v>
      </c>
      <c r="H8" s="220">
        <v>40.07</v>
      </c>
      <c r="I8" s="220">
        <v>32.37</v>
      </c>
      <c r="J8" s="220">
        <v>125.64</v>
      </c>
      <c r="K8" s="223">
        <v>48.18</v>
      </c>
      <c r="L8" s="224">
        <v>39.16</v>
      </c>
      <c r="M8" s="225">
        <v>39.02</v>
      </c>
      <c r="N8" s="228">
        <v>47.66</v>
      </c>
      <c r="O8" s="224"/>
      <c r="P8" s="224"/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42.1</v>
      </c>
      <c r="E9" s="221">
        <v>38.98</v>
      </c>
      <c r="F9" s="221">
        <v>45.6</v>
      </c>
      <c r="G9" s="227">
        <v>44.46</v>
      </c>
      <c r="H9" s="220">
        <v>45.6</v>
      </c>
      <c r="I9" s="220">
        <v>33.5</v>
      </c>
      <c r="J9" s="220">
        <v>43.61</v>
      </c>
      <c r="K9" s="223">
        <v>35.69</v>
      </c>
      <c r="L9" s="224">
        <v>35.43</v>
      </c>
      <c r="M9" s="225">
        <v>45.46</v>
      </c>
      <c r="N9" s="220">
        <v>56.67</v>
      </c>
      <c r="O9" s="224"/>
      <c r="P9" s="224"/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/>
      <c r="F10" s="221">
        <v>32.06</v>
      </c>
      <c r="G10" s="227">
        <v>46.37</v>
      </c>
      <c r="H10" s="220">
        <v>32.06</v>
      </c>
      <c r="I10" s="220">
        <v>15</v>
      </c>
      <c r="J10" s="220">
        <v>26.81</v>
      </c>
      <c r="K10" s="223">
        <v>21.2</v>
      </c>
      <c r="L10" s="224">
        <v>23.84</v>
      </c>
      <c r="M10" s="225">
        <v>23.84</v>
      </c>
      <c r="N10" s="220">
        <v>31.42</v>
      </c>
      <c r="O10" s="224"/>
      <c r="P10" s="224"/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26.6</v>
      </c>
      <c r="E11" s="221">
        <v>30.16</v>
      </c>
      <c r="F11" s="221">
        <v>32.31</v>
      </c>
      <c r="G11" s="227">
        <v>43.1</v>
      </c>
      <c r="H11" s="220">
        <v>32.31</v>
      </c>
      <c r="I11" s="220">
        <v>41.81</v>
      </c>
      <c r="J11" s="220">
        <v>34.25</v>
      </c>
      <c r="K11" s="223">
        <v>38.71</v>
      </c>
      <c r="L11" s="224">
        <v>37.49</v>
      </c>
      <c r="M11" s="225">
        <v>38.51</v>
      </c>
      <c r="N11" s="220">
        <v>42.92</v>
      </c>
      <c r="O11" s="224"/>
      <c r="P11" s="224"/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64.48</v>
      </c>
      <c r="E12" s="221">
        <v>70.82</v>
      </c>
      <c r="F12" s="221">
        <v>81.33</v>
      </c>
      <c r="G12" s="227">
        <v>88.79</v>
      </c>
      <c r="H12" s="220">
        <v>81.33</v>
      </c>
      <c r="I12" s="220">
        <v>77.625</v>
      </c>
      <c r="J12" s="220">
        <v>85.27</v>
      </c>
      <c r="K12" s="223">
        <v>96.73</v>
      </c>
      <c r="L12" s="224">
        <v>91.36</v>
      </c>
      <c r="M12" s="225">
        <v>91.37</v>
      </c>
      <c r="N12" s="228">
        <v>62.56</v>
      </c>
      <c r="O12" s="224"/>
      <c r="P12" s="224"/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30.38</v>
      </c>
      <c r="E13" s="221">
        <v>31.13</v>
      </c>
      <c r="F13" s="221">
        <v>31.13</v>
      </c>
      <c r="G13" s="227">
        <v>34.4</v>
      </c>
      <c r="H13" s="220">
        <v>31.13</v>
      </c>
      <c r="I13" s="220">
        <v>18.5</v>
      </c>
      <c r="J13" s="220">
        <v>45.31</v>
      </c>
      <c r="K13" s="223">
        <v>34.51</v>
      </c>
      <c r="L13" s="229">
        <v>37.13</v>
      </c>
      <c r="M13" s="225">
        <v>40.75</v>
      </c>
      <c r="N13" s="220">
        <v>34.25</v>
      </c>
      <c r="O13" s="224"/>
      <c r="P13" s="224"/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41.68</v>
      </c>
      <c r="E14" s="221">
        <v>49.92</v>
      </c>
      <c r="F14" s="221">
        <v>51.87</v>
      </c>
      <c r="G14" s="227">
        <v>42.72</v>
      </c>
      <c r="H14" s="220">
        <v>53.2</v>
      </c>
      <c r="I14" s="220">
        <v>49.9</v>
      </c>
      <c r="J14" s="220">
        <v>46.84</v>
      </c>
      <c r="K14" s="223">
        <v>51.27</v>
      </c>
      <c r="L14" s="229">
        <v>50.32</v>
      </c>
      <c r="M14" s="225">
        <v>49.92</v>
      </c>
      <c r="N14" s="220">
        <v>45.12</v>
      </c>
      <c r="O14" s="224"/>
      <c r="P14" s="224"/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36.32</v>
      </c>
      <c r="E15" s="221">
        <v>41.12</v>
      </c>
      <c r="F15" s="221">
        <v>41.92</v>
      </c>
      <c r="G15" s="227">
        <v>39.52</v>
      </c>
      <c r="H15" s="220">
        <v>42.72</v>
      </c>
      <c r="I15" s="220">
        <v>34.2</v>
      </c>
      <c r="J15" s="220">
        <v>48.32</v>
      </c>
      <c r="K15" s="223">
        <v>42.9</v>
      </c>
      <c r="L15" s="224">
        <v>43.52</v>
      </c>
      <c r="M15" s="225">
        <v>43.52</v>
      </c>
      <c r="N15" s="220">
        <v>40.32</v>
      </c>
      <c r="O15" s="224"/>
      <c r="P15" s="224"/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83.68</v>
      </c>
      <c r="E16" s="221">
        <v>83.31</v>
      </c>
      <c r="F16" s="221">
        <v>90.19</v>
      </c>
      <c r="G16" s="227">
        <v>95.53</v>
      </c>
      <c r="H16" s="220">
        <v>88.57</v>
      </c>
      <c r="I16" s="220">
        <v>99.83</v>
      </c>
      <c r="J16" s="220">
        <v>90.07</v>
      </c>
      <c r="K16" s="223">
        <v>95.67</v>
      </c>
      <c r="L16" s="229">
        <v>93.01</v>
      </c>
      <c r="M16" s="225">
        <v>87.39</v>
      </c>
      <c r="N16" s="220">
        <v>73.42</v>
      </c>
      <c r="O16" s="224"/>
      <c r="P16" s="224"/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154.42</v>
      </c>
      <c r="E17" s="221">
        <v>170.75</v>
      </c>
      <c r="F17" s="221">
        <v>157.5</v>
      </c>
      <c r="G17" s="227">
        <v>142.25</v>
      </c>
      <c r="H17" s="220">
        <v>163.02</v>
      </c>
      <c r="I17" s="220">
        <v>149.5</v>
      </c>
      <c r="J17" s="220">
        <v>153.6</v>
      </c>
      <c r="K17" s="223">
        <v>166.33</v>
      </c>
      <c r="L17" s="229">
        <v>167.53</v>
      </c>
      <c r="M17" s="225">
        <v>167.53</v>
      </c>
      <c r="N17" s="220">
        <v>154.75</v>
      </c>
      <c r="O17" s="224"/>
      <c r="P17" s="224"/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44.03</v>
      </c>
      <c r="E18" s="221">
        <v>58.75</v>
      </c>
      <c r="F18" s="221">
        <v>47.42</v>
      </c>
      <c r="G18" s="227">
        <v>51.24</v>
      </c>
      <c r="H18" s="220">
        <v>50.45</v>
      </c>
      <c r="I18" s="220">
        <v>71.555</v>
      </c>
      <c r="J18" s="220">
        <v>49.18</v>
      </c>
      <c r="K18" s="223">
        <v>66.22</v>
      </c>
      <c r="L18" s="229">
        <v>74.96</v>
      </c>
      <c r="M18" s="225">
        <v>53.72</v>
      </c>
      <c r="N18" s="220">
        <v>62.43</v>
      </c>
      <c r="O18" s="224"/>
      <c r="P18" s="224"/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43.65</v>
      </c>
      <c r="E19" s="221">
        <v>48.25</v>
      </c>
      <c r="F19" s="221">
        <v>47.42</v>
      </c>
      <c r="G19" s="227">
        <v>54.58</v>
      </c>
      <c r="H19" s="220">
        <v>44.45</v>
      </c>
      <c r="I19" s="220">
        <v>63.83</v>
      </c>
      <c r="J19" s="220">
        <v>42.18</v>
      </c>
      <c r="K19" s="223">
        <v>55.72</v>
      </c>
      <c r="L19" s="229">
        <v>87.28</v>
      </c>
      <c r="M19" s="225">
        <v>88.53</v>
      </c>
      <c r="N19" s="220">
        <v>58.8</v>
      </c>
      <c r="O19" s="224"/>
      <c r="P19" s="224"/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19.5</v>
      </c>
      <c r="E20" s="221">
        <v>17.3</v>
      </c>
      <c r="F20" s="221">
        <v>22.2</v>
      </c>
      <c r="G20" s="227">
        <v>22.73</v>
      </c>
      <c r="H20" s="220">
        <v>22.53</v>
      </c>
      <c r="I20" s="220">
        <v>59.9</v>
      </c>
      <c r="J20" s="220">
        <v>30.45</v>
      </c>
      <c r="K20" s="223">
        <v>40.87</v>
      </c>
      <c r="L20" s="224">
        <v>24.9</v>
      </c>
      <c r="M20" s="225">
        <v>16.9</v>
      </c>
      <c r="N20" s="220">
        <v>18.1</v>
      </c>
      <c r="O20" s="224"/>
      <c r="P20" s="224"/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21.6</v>
      </c>
      <c r="E21" s="221">
        <v>27.9</v>
      </c>
      <c r="F21" s="221">
        <v>33.42</v>
      </c>
      <c r="G21" s="227">
        <v>41.48</v>
      </c>
      <c r="H21" s="220">
        <v>44.08</v>
      </c>
      <c r="I21" s="220">
        <v>69.25</v>
      </c>
      <c r="J21" s="220">
        <v>40.16</v>
      </c>
      <c r="K21" s="223">
        <v>24.03</v>
      </c>
      <c r="L21" s="224">
        <v>23.27</v>
      </c>
      <c r="M21" s="225">
        <v>17.8</v>
      </c>
      <c r="N21" s="220">
        <v>19.83</v>
      </c>
      <c r="O21" s="224"/>
      <c r="P21" s="224"/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91.77</v>
      </c>
      <c r="E22" s="221">
        <v>82.17</v>
      </c>
      <c r="F22" s="221">
        <v>117.45</v>
      </c>
      <c r="G22" s="227">
        <v>72.5</v>
      </c>
      <c r="H22" s="220">
        <v>117.45</v>
      </c>
      <c r="I22" s="220">
        <v>163</v>
      </c>
      <c r="J22" s="220">
        <v>106.95</v>
      </c>
      <c r="K22" s="223">
        <v>163</v>
      </c>
      <c r="L22" s="223" t="s">
        <v>108</v>
      </c>
      <c r="M22" s="312" t="s">
        <v>108</v>
      </c>
      <c r="N22" s="223" t="s">
        <v>108</v>
      </c>
      <c r="O22" s="224"/>
      <c r="P22" s="224"/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151.05</v>
      </c>
      <c r="E23" s="221">
        <v>161.4</v>
      </c>
      <c r="F23" s="221">
        <v>182.27</v>
      </c>
      <c r="G23" s="227">
        <v>130.98</v>
      </c>
      <c r="H23" s="220">
        <v>129.93</v>
      </c>
      <c r="I23" s="220">
        <v>104.1</v>
      </c>
      <c r="J23" s="220">
        <v>94.58</v>
      </c>
      <c r="K23" s="223">
        <v>44.27</v>
      </c>
      <c r="L23" s="224">
        <v>47.45</v>
      </c>
      <c r="M23" s="225">
        <v>72.4</v>
      </c>
      <c r="N23" s="220">
        <v>74.2</v>
      </c>
      <c r="O23" s="224"/>
      <c r="P23" s="224"/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131.27</v>
      </c>
      <c r="E24" s="221">
        <v>174.9</v>
      </c>
      <c r="F24" s="221">
        <v>184.93</v>
      </c>
      <c r="G24" s="227">
        <v>186.63</v>
      </c>
      <c r="H24" s="220">
        <v>169.13</v>
      </c>
      <c r="I24" s="220">
        <v>168.95</v>
      </c>
      <c r="J24" s="220">
        <v>117.18</v>
      </c>
      <c r="K24" s="223">
        <v>94.8</v>
      </c>
      <c r="L24" s="224">
        <v>82.33</v>
      </c>
      <c r="M24" s="225">
        <v>68.33</v>
      </c>
      <c r="N24" s="220">
        <v>90.83</v>
      </c>
      <c r="O24" s="224"/>
      <c r="P24" s="224"/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20.73</v>
      </c>
      <c r="E25" s="221">
        <v>20.98</v>
      </c>
      <c r="F25" s="221">
        <v>31.98</v>
      </c>
      <c r="G25" s="227">
        <v>32.98</v>
      </c>
      <c r="H25" s="220">
        <v>34.18</v>
      </c>
      <c r="I25" s="220">
        <v>52.45</v>
      </c>
      <c r="J25" s="220">
        <v>36.48</v>
      </c>
      <c r="K25" s="223">
        <v>45.87</v>
      </c>
      <c r="L25" s="224">
        <v>35.8</v>
      </c>
      <c r="M25" s="225">
        <v>21.9</v>
      </c>
      <c r="N25" s="220">
        <v>22.93</v>
      </c>
      <c r="O25" s="224"/>
      <c r="P25" s="224"/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24.45</v>
      </c>
      <c r="E26" s="221">
        <v>26.83</v>
      </c>
      <c r="F26" s="221">
        <v>27.37</v>
      </c>
      <c r="G26" s="227">
        <v>82.23</v>
      </c>
      <c r="H26" s="220">
        <v>29.7</v>
      </c>
      <c r="I26" s="220">
        <v>56.7</v>
      </c>
      <c r="J26" s="220">
        <v>37.93</v>
      </c>
      <c r="K26" s="223">
        <v>51.25</v>
      </c>
      <c r="L26" s="224">
        <v>40.85</v>
      </c>
      <c r="M26" s="225">
        <v>25.15</v>
      </c>
      <c r="N26" s="220">
        <v>26.5</v>
      </c>
      <c r="O26" s="224"/>
      <c r="P26" s="224"/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20.65</v>
      </c>
      <c r="E27" s="221">
        <v>20.05</v>
      </c>
      <c r="F27" s="221">
        <v>22.5</v>
      </c>
      <c r="G27" s="227">
        <v>27.48</v>
      </c>
      <c r="H27" s="220">
        <v>28.96</v>
      </c>
      <c r="I27" s="220">
        <v>44.05</v>
      </c>
      <c r="J27" s="220">
        <v>46.18</v>
      </c>
      <c r="K27" s="223">
        <v>41.5</v>
      </c>
      <c r="L27" s="224">
        <v>41.92</v>
      </c>
      <c r="M27" s="225">
        <v>20.6</v>
      </c>
      <c r="N27" s="220">
        <v>17.57</v>
      </c>
      <c r="O27" s="224"/>
      <c r="P27" s="224"/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139.07</v>
      </c>
      <c r="E28" s="221">
        <v>138.93</v>
      </c>
      <c r="F28" s="221">
        <v>158.48</v>
      </c>
      <c r="G28" s="227">
        <v>152.23</v>
      </c>
      <c r="H28" s="220">
        <v>130.73</v>
      </c>
      <c r="I28" s="220">
        <v>85.65</v>
      </c>
      <c r="J28" s="220">
        <v>182.63</v>
      </c>
      <c r="K28" s="223">
        <v>197.98</v>
      </c>
      <c r="L28" s="224">
        <v>198.63</v>
      </c>
      <c r="M28" s="225">
        <v>186.97</v>
      </c>
      <c r="N28" s="220">
        <v>178.95</v>
      </c>
      <c r="O28" s="224"/>
      <c r="P28" s="224"/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106.6</v>
      </c>
      <c r="E29" s="221">
        <v>95.95</v>
      </c>
      <c r="F29" s="221">
        <v>87.56</v>
      </c>
      <c r="G29" s="227">
        <v>100.2</v>
      </c>
      <c r="H29" s="220">
        <v>110.86</v>
      </c>
      <c r="I29" s="220">
        <v>97.075</v>
      </c>
      <c r="J29" s="220">
        <v>115.58</v>
      </c>
      <c r="K29" s="223">
        <v>114.45</v>
      </c>
      <c r="L29" s="224">
        <v>98.23</v>
      </c>
      <c r="M29" s="225">
        <v>95.27</v>
      </c>
      <c r="N29" s="220">
        <v>78.43</v>
      </c>
      <c r="O29" s="224"/>
      <c r="P29" s="224"/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95.27</v>
      </c>
      <c r="E30" s="221">
        <v>88.27</v>
      </c>
      <c r="F30" s="221">
        <v>69.9</v>
      </c>
      <c r="G30" s="227">
        <v>85.97</v>
      </c>
      <c r="H30" s="220">
        <v>69.9</v>
      </c>
      <c r="I30" s="220">
        <v>86.95</v>
      </c>
      <c r="J30" s="220">
        <v>101.63</v>
      </c>
      <c r="K30" s="223">
        <v>80.7</v>
      </c>
      <c r="L30" s="224">
        <v>89.47</v>
      </c>
      <c r="M30" s="225">
        <v>99.27</v>
      </c>
      <c r="N30" s="220">
        <v>108.93</v>
      </c>
      <c r="O30" s="224"/>
      <c r="P30" s="224"/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71.6</v>
      </c>
      <c r="E31" s="221">
        <v>70.5</v>
      </c>
      <c r="F31" s="221">
        <v>78.27</v>
      </c>
      <c r="G31" s="227">
        <v>84.3</v>
      </c>
      <c r="H31" s="220">
        <v>79.93</v>
      </c>
      <c r="I31" s="220">
        <v>75.95</v>
      </c>
      <c r="J31" s="220">
        <v>80.7</v>
      </c>
      <c r="K31" s="223">
        <v>74.93</v>
      </c>
      <c r="L31" s="224">
        <v>72.9</v>
      </c>
      <c r="M31" s="225">
        <v>62.9</v>
      </c>
      <c r="N31" s="220">
        <v>82.45</v>
      </c>
      <c r="O31" s="224"/>
      <c r="P31" s="224"/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136.3</v>
      </c>
      <c r="E32" s="221">
        <v>136.3</v>
      </c>
      <c r="F32" s="221">
        <v>180.45</v>
      </c>
      <c r="G32" s="227">
        <v>164.45</v>
      </c>
      <c r="H32" s="220">
        <v>155</v>
      </c>
      <c r="I32" s="220">
        <v>167.5</v>
      </c>
      <c r="J32" s="220">
        <v>167.5</v>
      </c>
      <c r="K32" s="223">
        <v>179.9</v>
      </c>
      <c r="L32" s="277">
        <v>142.4</v>
      </c>
      <c r="M32" s="310">
        <v>104.45</v>
      </c>
      <c r="N32" s="277">
        <v>104.95</v>
      </c>
      <c r="O32" s="224"/>
      <c r="P32" s="224"/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159.9</v>
      </c>
      <c r="E33" s="221">
        <v>159.9</v>
      </c>
      <c r="F33" s="221">
        <v>159.9</v>
      </c>
      <c r="G33" s="227">
        <v>159.9</v>
      </c>
      <c r="H33" s="220">
        <v>159.9</v>
      </c>
      <c r="I33" s="220" t="s">
        <v>108</v>
      </c>
      <c r="J33" s="220">
        <v>80</v>
      </c>
      <c r="K33" s="223" t="s">
        <v>108</v>
      </c>
      <c r="L33" s="277" t="s">
        <v>108</v>
      </c>
      <c r="M33" s="310" t="s">
        <v>108</v>
      </c>
      <c r="N33" s="277" t="s">
        <v>108</v>
      </c>
      <c r="O33" s="224"/>
      <c r="P33" s="224"/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49.16</v>
      </c>
      <c r="E34" s="221">
        <v>49.72</v>
      </c>
      <c r="F34" s="221">
        <v>49.72</v>
      </c>
      <c r="G34" s="227">
        <v>49.72</v>
      </c>
      <c r="H34" s="220">
        <v>49.57</v>
      </c>
      <c r="I34" s="220">
        <v>44.6</v>
      </c>
      <c r="J34" s="220">
        <v>44.4</v>
      </c>
      <c r="K34" s="223">
        <v>42.05</v>
      </c>
      <c r="L34" s="224">
        <v>48.23</v>
      </c>
      <c r="M34" s="225">
        <v>45.54</v>
      </c>
      <c r="N34" s="220">
        <v>41.36</v>
      </c>
      <c r="O34" s="224"/>
      <c r="P34" s="224"/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183.98</v>
      </c>
      <c r="E35" s="221">
        <v>162.36</v>
      </c>
      <c r="F35" s="221">
        <v>155.98</v>
      </c>
      <c r="G35" s="227">
        <v>163.78</v>
      </c>
      <c r="H35" s="220">
        <v>150.95</v>
      </c>
      <c r="I35" s="220">
        <v>153</v>
      </c>
      <c r="J35" s="220">
        <v>153.95</v>
      </c>
      <c r="K35" s="223">
        <v>160.45</v>
      </c>
      <c r="L35" s="224">
        <v>146.16</v>
      </c>
      <c r="M35" s="225">
        <v>145.98</v>
      </c>
      <c r="N35" s="220">
        <v>161.58</v>
      </c>
      <c r="O35" s="224"/>
      <c r="P35" s="224"/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321.25</v>
      </c>
      <c r="E36" s="272">
        <v>306</v>
      </c>
      <c r="F36" s="272">
        <v>202.2</v>
      </c>
      <c r="G36" s="224">
        <v>234.78</v>
      </c>
      <c r="H36" s="224">
        <v>269.48</v>
      </c>
      <c r="I36" s="224">
        <v>233.45</v>
      </c>
      <c r="J36" s="224">
        <v>227.38</v>
      </c>
      <c r="K36" s="277">
        <v>213.97</v>
      </c>
      <c r="L36" s="224">
        <v>203.73</v>
      </c>
      <c r="M36" s="225">
        <v>204.23</v>
      </c>
      <c r="N36" s="224">
        <v>239.98</v>
      </c>
      <c r="O36" s="224"/>
      <c r="P36" s="224"/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</v>
      </c>
      <c r="E37" s="221">
        <v>108.23</v>
      </c>
      <c r="F37" s="221">
        <v>105.8</v>
      </c>
      <c r="G37" s="233">
        <v>104.2</v>
      </c>
      <c r="H37" s="220">
        <v>98.78</v>
      </c>
      <c r="I37" s="220">
        <v>149.875</v>
      </c>
      <c r="J37" s="220">
        <v>104.18</v>
      </c>
      <c r="K37" s="223">
        <v>108.81</v>
      </c>
      <c r="L37" s="224">
        <v>107.45</v>
      </c>
      <c r="M37" s="225">
        <v>113.23</v>
      </c>
      <c r="N37" s="220">
        <v>140.3</v>
      </c>
      <c r="O37" s="224"/>
      <c r="P37" s="224"/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412.25</v>
      </c>
      <c r="F38" s="221">
        <v>425</v>
      </c>
      <c r="G38" s="227">
        <v>415</v>
      </c>
      <c r="H38" s="220">
        <v>425</v>
      </c>
      <c r="I38" s="220">
        <v>450</v>
      </c>
      <c r="J38" s="220">
        <v>413.75</v>
      </c>
      <c r="K38" s="223">
        <v>419.75</v>
      </c>
      <c r="L38" s="309">
        <v>390</v>
      </c>
      <c r="M38" s="225">
        <v>450</v>
      </c>
      <c r="N38" s="220">
        <v>450</v>
      </c>
      <c r="O38" s="224"/>
      <c r="P38" s="224"/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286.67</v>
      </c>
      <c r="F39" s="221">
        <v>350</v>
      </c>
      <c r="G39" s="227">
        <v>290</v>
      </c>
      <c r="H39" s="220">
        <v>305</v>
      </c>
      <c r="I39" s="220">
        <v>320</v>
      </c>
      <c r="J39" s="220">
        <v>295</v>
      </c>
      <c r="K39" s="223">
        <v>350</v>
      </c>
      <c r="L39" s="224">
        <v>295</v>
      </c>
      <c r="M39" s="225">
        <v>335</v>
      </c>
      <c r="N39" s="220">
        <v>335</v>
      </c>
      <c r="O39" s="224"/>
      <c r="P39" s="224"/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285</v>
      </c>
      <c r="E40" s="221">
        <v>313.33</v>
      </c>
      <c r="F40" s="221">
        <v>315</v>
      </c>
      <c r="G40" s="227">
        <v>340</v>
      </c>
      <c r="H40" s="220">
        <v>315</v>
      </c>
      <c r="I40" s="220">
        <v>350</v>
      </c>
      <c r="J40" s="220">
        <v>306.67</v>
      </c>
      <c r="K40" s="223">
        <v>325</v>
      </c>
      <c r="L40" s="224">
        <v>356.67</v>
      </c>
      <c r="M40" s="225">
        <v>356.67</v>
      </c>
      <c r="N40" s="220">
        <v>356.67</v>
      </c>
      <c r="O40" s="224"/>
      <c r="P40" s="224"/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333.33</v>
      </c>
      <c r="E41" s="220">
        <v>333.33</v>
      </c>
      <c r="F41" s="220">
        <v>330</v>
      </c>
      <c r="G41" s="220">
        <v>345</v>
      </c>
      <c r="H41" s="220">
        <v>330</v>
      </c>
      <c r="I41" s="220">
        <v>380</v>
      </c>
      <c r="J41" s="220">
        <v>320</v>
      </c>
      <c r="K41" s="223">
        <v>316.67</v>
      </c>
      <c r="L41" s="224">
        <v>333.33</v>
      </c>
      <c r="M41" s="225">
        <v>350</v>
      </c>
      <c r="N41" s="220">
        <v>340</v>
      </c>
      <c r="O41" s="224"/>
      <c r="P41" s="224"/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250</v>
      </c>
      <c r="E42" s="221">
        <v>255</v>
      </c>
      <c r="F42" s="221">
        <v>270</v>
      </c>
      <c r="G42" s="227">
        <v>270</v>
      </c>
      <c r="H42" s="220">
        <v>270</v>
      </c>
      <c r="I42" s="220">
        <v>200</v>
      </c>
      <c r="J42" s="220">
        <v>276.67</v>
      </c>
      <c r="K42" s="223">
        <v>313.33</v>
      </c>
      <c r="L42" s="224">
        <v>240</v>
      </c>
      <c r="M42" s="225">
        <v>267.5</v>
      </c>
      <c r="N42" s="220">
        <v>240</v>
      </c>
      <c r="O42" s="224"/>
      <c r="P42" s="224"/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207.9</v>
      </c>
      <c r="E43" s="221">
        <v>175</v>
      </c>
      <c r="F43" s="221">
        <v>207.9</v>
      </c>
      <c r="G43" s="227">
        <v>209.95</v>
      </c>
      <c r="H43" s="220">
        <v>207.9</v>
      </c>
      <c r="I43" s="220" t="s">
        <v>108</v>
      </c>
      <c r="J43" s="220">
        <v>199.95</v>
      </c>
      <c r="K43" s="223">
        <v>179.98</v>
      </c>
      <c r="L43" s="224">
        <v>174.95</v>
      </c>
      <c r="M43" s="225">
        <v>164.95</v>
      </c>
      <c r="N43" s="220">
        <v>186.63</v>
      </c>
      <c r="O43" s="224"/>
      <c r="P43" s="224"/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170</v>
      </c>
      <c r="E44" s="221">
        <v>178.75</v>
      </c>
      <c r="F44" s="221">
        <v>172.5</v>
      </c>
      <c r="G44" s="227">
        <v>177.5</v>
      </c>
      <c r="H44" s="220">
        <v>172.5</v>
      </c>
      <c r="I44" s="220">
        <v>157.45</v>
      </c>
      <c r="J44" s="220">
        <v>173.33</v>
      </c>
      <c r="K44" s="223">
        <v>167.48</v>
      </c>
      <c r="L44" s="224">
        <v>166.97</v>
      </c>
      <c r="M44" s="225">
        <v>172.63</v>
      </c>
      <c r="N44" s="220">
        <v>170</v>
      </c>
      <c r="O44" s="224"/>
      <c r="P44" s="224"/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127</v>
      </c>
      <c r="E45" s="221">
        <v>150.45</v>
      </c>
      <c r="F45" s="221">
        <v>137.05</v>
      </c>
      <c r="G45" s="227">
        <v>162</v>
      </c>
      <c r="H45" s="220">
        <v>134.67</v>
      </c>
      <c r="I45" s="220">
        <v>158.3</v>
      </c>
      <c r="J45" s="220">
        <v>143.78</v>
      </c>
      <c r="K45" s="223">
        <v>147.95</v>
      </c>
      <c r="L45" s="224">
        <v>139.93</v>
      </c>
      <c r="M45" s="225">
        <v>144.95</v>
      </c>
      <c r="N45" s="220">
        <v>144.95</v>
      </c>
      <c r="O45" s="224"/>
      <c r="P45" s="224"/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363.33</v>
      </c>
      <c r="E46" s="221">
        <v>299.2</v>
      </c>
      <c r="F46" s="221">
        <v>289.78</v>
      </c>
      <c r="G46" s="227">
        <v>277.48</v>
      </c>
      <c r="H46" s="220">
        <v>364.03</v>
      </c>
      <c r="I46" s="220">
        <v>416.5</v>
      </c>
      <c r="J46" s="220">
        <v>348.47</v>
      </c>
      <c r="K46" s="223">
        <v>228.63</v>
      </c>
      <c r="L46" s="224">
        <v>300.98</v>
      </c>
      <c r="M46" s="225">
        <v>303.98</v>
      </c>
      <c r="N46" s="220">
        <v>329.2</v>
      </c>
      <c r="O46" s="224"/>
      <c r="P46" s="224"/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195.7</v>
      </c>
      <c r="E47" s="221">
        <v>215</v>
      </c>
      <c r="F47" s="221">
        <v>178.98</v>
      </c>
      <c r="G47" s="227">
        <v>211.68</v>
      </c>
      <c r="H47" s="220">
        <v>233.23</v>
      </c>
      <c r="I47" s="220">
        <v>225.5</v>
      </c>
      <c r="J47" s="220">
        <v>230.41</v>
      </c>
      <c r="K47" s="223">
        <v>169.3</v>
      </c>
      <c r="L47" s="224">
        <v>216.48</v>
      </c>
      <c r="M47" s="225">
        <v>220.23</v>
      </c>
      <c r="N47" s="220">
        <v>270.27</v>
      </c>
      <c r="O47" s="224"/>
      <c r="P47" s="224"/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372.6</v>
      </c>
      <c r="E48" s="221">
        <v>341.98</v>
      </c>
      <c r="F48" s="221">
        <v>298.61</v>
      </c>
      <c r="G48" s="227">
        <v>294.61</v>
      </c>
      <c r="H48" s="220">
        <v>321.94</v>
      </c>
      <c r="I48" s="220">
        <v>222</v>
      </c>
      <c r="J48" s="220">
        <v>231.38</v>
      </c>
      <c r="K48" s="223">
        <v>329.61</v>
      </c>
      <c r="L48" s="224">
        <v>233.42</v>
      </c>
      <c r="M48" s="225">
        <v>234.32</v>
      </c>
      <c r="N48" s="220">
        <v>241.18</v>
      </c>
      <c r="O48" s="224"/>
      <c r="P48" s="224"/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159.95</v>
      </c>
      <c r="E49" s="221">
        <v>159.95</v>
      </c>
      <c r="F49" s="221">
        <v>164.96</v>
      </c>
      <c r="G49" s="227">
        <v>169.98</v>
      </c>
      <c r="H49" s="220">
        <v>164.96</v>
      </c>
      <c r="I49" s="220">
        <v>194.12333333333333</v>
      </c>
      <c r="J49" s="220">
        <v>173.67</v>
      </c>
      <c r="K49" s="223">
        <v>183.3</v>
      </c>
      <c r="L49" s="224">
        <v>206.18</v>
      </c>
      <c r="M49" s="225">
        <v>206.18</v>
      </c>
      <c r="N49" s="220">
        <v>174.97</v>
      </c>
      <c r="O49" s="224"/>
      <c r="P49" s="224"/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115.4</v>
      </c>
      <c r="E50" s="221">
        <v>147.45</v>
      </c>
      <c r="F50" s="221">
        <v>159.3</v>
      </c>
      <c r="G50" s="227">
        <v>169.5</v>
      </c>
      <c r="H50" s="220">
        <v>159.3</v>
      </c>
      <c r="I50" s="220">
        <v>193.70666666666668</v>
      </c>
      <c r="J50" s="220">
        <v>174.63</v>
      </c>
      <c r="K50" s="223">
        <v>196</v>
      </c>
      <c r="L50" s="224">
        <v>195.3</v>
      </c>
      <c r="M50" s="225">
        <v>195</v>
      </c>
      <c r="N50" s="220">
        <v>223</v>
      </c>
      <c r="O50" s="224"/>
      <c r="P50" s="224"/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167.83</v>
      </c>
      <c r="E51" s="221">
        <v>199.93</v>
      </c>
      <c r="F51" s="221">
        <v>176.38</v>
      </c>
      <c r="G51" s="227">
        <v>184.5</v>
      </c>
      <c r="H51" s="220">
        <v>176.38</v>
      </c>
      <c r="I51" s="220">
        <v>186.53333333333333</v>
      </c>
      <c r="J51" s="220">
        <v>183.52</v>
      </c>
      <c r="K51" s="223">
        <v>194.95</v>
      </c>
      <c r="L51" s="224">
        <v>203.2</v>
      </c>
      <c r="M51" s="225">
        <v>210.97</v>
      </c>
      <c r="N51" s="220">
        <v>200.97</v>
      </c>
      <c r="O51" s="224"/>
      <c r="P51" s="224"/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171.6</v>
      </c>
      <c r="E52" s="221">
        <v>169.93</v>
      </c>
      <c r="F52" s="221">
        <v>186.2</v>
      </c>
      <c r="G52" s="227">
        <v>174.93</v>
      </c>
      <c r="H52" s="220">
        <v>186.2</v>
      </c>
      <c r="I52" s="220">
        <v>145.95</v>
      </c>
      <c r="J52" s="220">
        <v>165.45</v>
      </c>
      <c r="K52" s="223">
        <v>187.97</v>
      </c>
      <c r="L52" s="224">
        <v>166.6</v>
      </c>
      <c r="M52" s="225">
        <v>283.54</v>
      </c>
      <c r="N52" s="220">
        <v>207.97</v>
      </c>
      <c r="O52" s="224"/>
      <c r="P52" s="224"/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290</v>
      </c>
      <c r="E53" s="220">
        <v>290</v>
      </c>
      <c r="F53" s="220">
        <v>290</v>
      </c>
      <c r="G53" s="220">
        <v>280</v>
      </c>
      <c r="H53" s="220">
        <v>290</v>
      </c>
      <c r="I53" s="220">
        <v>213</v>
      </c>
      <c r="J53" s="220">
        <v>229.5</v>
      </c>
      <c r="K53" s="223">
        <v>150</v>
      </c>
      <c r="L53" s="224">
        <v>340</v>
      </c>
      <c r="M53" s="225">
        <v>195</v>
      </c>
      <c r="N53" s="220">
        <v>189</v>
      </c>
      <c r="O53" s="224"/>
      <c r="P53" s="224"/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154.53</v>
      </c>
      <c r="E54" s="221">
        <v>133.16</v>
      </c>
      <c r="F54" s="221">
        <v>150.76</v>
      </c>
      <c r="G54" s="227">
        <v>140.23</v>
      </c>
      <c r="H54" s="220">
        <v>144.23</v>
      </c>
      <c r="I54" s="220">
        <v>218</v>
      </c>
      <c r="J54" s="220">
        <v>171.98</v>
      </c>
      <c r="K54" s="223">
        <v>151.63</v>
      </c>
      <c r="L54" s="229">
        <v>144.7</v>
      </c>
      <c r="M54" s="237">
        <v>164.95</v>
      </c>
      <c r="N54" s="238">
        <v>161.24</v>
      </c>
      <c r="O54" s="229"/>
      <c r="P54" s="224"/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211.6</v>
      </c>
      <c r="E55" s="221">
        <v>211.6</v>
      </c>
      <c r="F55" s="221">
        <v>211.6</v>
      </c>
      <c r="G55" s="227">
        <v>161</v>
      </c>
      <c r="H55" s="220">
        <v>211.6</v>
      </c>
      <c r="I55" s="220">
        <v>325.6</v>
      </c>
      <c r="J55" s="223" t="s">
        <v>108</v>
      </c>
      <c r="K55" s="223">
        <v>100</v>
      </c>
      <c r="L55" s="310" t="s">
        <v>108</v>
      </c>
      <c r="M55" s="312" t="s">
        <v>108</v>
      </c>
      <c r="N55" s="312" t="s">
        <v>108</v>
      </c>
      <c r="O55" s="225"/>
      <c r="P55" s="224"/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4">
        <v>0</v>
      </c>
      <c r="F56" s="224">
        <v>0</v>
      </c>
      <c r="G56" s="224">
        <v>0</v>
      </c>
      <c r="H56" s="220">
        <v>0</v>
      </c>
      <c r="I56" s="223" t="s">
        <v>108</v>
      </c>
      <c r="J56" s="220">
        <v>36.45</v>
      </c>
      <c r="K56" s="223" t="s">
        <v>108</v>
      </c>
      <c r="L56" s="277" t="s">
        <v>108</v>
      </c>
      <c r="M56" s="223" t="s">
        <v>108</v>
      </c>
      <c r="N56" s="223" t="s">
        <v>108</v>
      </c>
      <c r="O56" s="227"/>
      <c r="P56" s="224"/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40.38</v>
      </c>
      <c r="E57" s="232">
        <v>40.31</v>
      </c>
      <c r="F57" s="232">
        <v>36.38</v>
      </c>
      <c r="G57" s="233">
        <v>37.4</v>
      </c>
      <c r="H57" s="240">
        <v>45.66</v>
      </c>
      <c r="I57" s="240">
        <v>41.45</v>
      </c>
      <c r="J57" s="240">
        <v>37.45</v>
      </c>
      <c r="K57" s="234">
        <v>33.48</v>
      </c>
      <c r="L57" s="224">
        <v>39.7</v>
      </c>
      <c r="M57" s="225">
        <v>40.17</v>
      </c>
      <c r="N57" s="224">
        <v>40.53</v>
      </c>
      <c r="O57" s="224"/>
      <c r="P57" s="224"/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48.2</v>
      </c>
      <c r="E58" s="241">
        <v>49.78</v>
      </c>
      <c r="F58" s="241">
        <v>50.64</v>
      </c>
      <c r="G58" s="233">
        <v>52.86</v>
      </c>
      <c r="H58" s="240">
        <v>50.81</v>
      </c>
      <c r="I58" s="240">
        <v>51.45</v>
      </c>
      <c r="J58" s="240">
        <v>49.7</v>
      </c>
      <c r="K58" s="234">
        <v>56.7</v>
      </c>
      <c r="L58" s="224">
        <v>47.06</v>
      </c>
      <c r="M58" s="225">
        <v>47.31</v>
      </c>
      <c r="N58" s="220">
        <v>54.56</v>
      </c>
      <c r="O58" s="224"/>
      <c r="P58" s="224"/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145.73</v>
      </c>
      <c r="E59" s="241">
        <v>162.22</v>
      </c>
      <c r="F59" s="241">
        <v>144.95</v>
      </c>
      <c r="G59" s="242">
        <v>140.05</v>
      </c>
      <c r="H59" s="240">
        <v>143.78</v>
      </c>
      <c r="I59" s="240">
        <v>143.68</v>
      </c>
      <c r="J59" s="240">
        <v>165.5</v>
      </c>
      <c r="K59" s="234">
        <v>174.5</v>
      </c>
      <c r="L59" s="224">
        <v>175.34</v>
      </c>
      <c r="M59" s="225">
        <v>191.43</v>
      </c>
      <c r="N59" s="220">
        <v>174.53</v>
      </c>
      <c r="O59" s="220"/>
      <c r="P59" s="224"/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388.8</v>
      </c>
      <c r="E60" s="241">
        <v>390.92</v>
      </c>
      <c r="F60" s="241">
        <v>362.92</v>
      </c>
      <c r="G60" s="242">
        <v>401</v>
      </c>
      <c r="H60" s="240">
        <v>337.93</v>
      </c>
      <c r="I60" s="240">
        <v>555</v>
      </c>
      <c r="J60" s="240">
        <v>506.6</v>
      </c>
      <c r="K60" s="234">
        <v>669.63</v>
      </c>
      <c r="L60" s="224">
        <v>623.81</v>
      </c>
      <c r="M60" s="225">
        <v>677.32</v>
      </c>
      <c r="N60" s="240">
        <v>574.41</v>
      </c>
      <c r="O60" s="224"/>
      <c r="P60" s="224"/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235</v>
      </c>
      <c r="E61" s="241">
        <v>270.27</v>
      </c>
      <c r="F61" s="241">
        <v>275.7</v>
      </c>
      <c r="G61" s="242">
        <v>282.4</v>
      </c>
      <c r="H61" s="240">
        <v>275.7</v>
      </c>
      <c r="I61" s="240">
        <v>273.9</v>
      </c>
      <c r="J61" s="240">
        <v>288.58</v>
      </c>
      <c r="K61" s="234">
        <v>305.59</v>
      </c>
      <c r="L61" s="224">
        <v>275.08</v>
      </c>
      <c r="M61" s="225">
        <v>326.85</v>
      </c>
      <c r="N61" s="240">
        <v>409.23</v>
      </c>
      <c r="O61" s="224"/>
      <c r="P61" s="224"/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259.6</v>
      </c>
      <c r="E62" s="220">
        <v>259.6</v>
      </c>
      <c r="F62" s="220">
        <v>259.6</v>
      </c>
      <c r="G62" s="220">
        <v>280</v>
      </c>
      <c r="H62" s="240">
        <v>259.6</v>
      </c>
      <c r="I62" s="240" t="s">
        <v>108</v>
      </c>
      <c r="J62" s="240">
        <v>285.17</v>
      </c>
      <c r="K62" s="234">
        <v>279.65</v>
      </c>
      <c r="L62" s="224">
        <v>339.5</v>
      </c>
      <c r="M62" s="225">
        <v>319.5</v>
      </c>
      <c r="N62" s="240">
        <v>276.05</v>
      </c>
      <c r="O62" s="224"/>
      <c r="P62" s="224"/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370.8</v>
      </c>
      <c r="E63" s="241">
        <v>367.18</v>
      </c>
      <c r="F63" s="241">
        <v>391.98</v>
      </c>
      <c r="G63" s="242">
        <v>392</v>
      </c>
      <c r="H63" s="240">
        <v>397.76</v>
      </c>
      <c r="I63" s="240">
        <v>373.5</v>
      </c>
      <c r="J63" s="240">
        <v>389.98</v>
      </c>
      <c r="K63" s="234">
        <v>380.63</v>
      </c>
      <c r="L63" s="224">
        <v>359.25</v>
      </c>
      <c r="M63" s="225">
        <v>302.2</v>
      </c>
      <c r="N63" s="240">
        <v>372.67</v>
      </c>
      <c r="O63" s="224"/>
      <c r="P63" s="224"/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124</v>
      </c>
      <c r="E64" s="241">
        <v>138.51</v>
      </c>
      <c r="F64" s="241">
        <v>160.52</v>
      </c>
      <c r="G64" s="242">
        <v>156.79</v>
      </c>
      <c r="H64" s="240">
        <v>137.78</v>
      </c>
      <c r="I64" s="240">
        <v>264.44</v>
      </c>
      <c r="J64" s="240">
        <v>176.8</v>
      </c>
      <c r="K64" s="234">
        <v>183.15</v>
      </c>
      <c r="L64" s="224">
        <v>169.22</v>
      </c>
      <c r="M64" s="225">
        <v>228.78</v>
      </c>
      <c r="N64" s="240">
        <v>264.49</v>
      </c>
      <c r="O64" s="224"/>
      <c r="P64" s="224"/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289.9</v>
      </c>
      <c r="E65" s="241">
        <v>289.9</v>
      </c>
      <c r="F65" s="241">
        <v>289.9</v>
      </c>
      <c r="G65" s="242">
        <v>299.66</v>
      </c>
      <c r="H65" s="240">
        <v>289.9</v>
      </c>
      <c r="I65" s="240" t="s">
        <v>108</v>
      </c>
      <c r="J65" s="240">
        <v>310</v>
      </c>
      <c r="K65" s="234" t="s">
        <v>108</v>
      </c>
      <c r="L65" s="311" t="s">
        <v>108</v>
      </c>
      <c r="M65" s="313" t="s">
        <v>108</v>
      </c>
      <c r="N65" s="314" t="s">
        <v>108</v>
      </c>
      <c r="O65" s="243"/>
      <c r="P65" s="224"/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60.57</v>
      </c>
      <c r="E66" s="241">
        <v>68.55</v>
      </c>
      <c r="F66" s="241">
        <v>56.1</v>
      </c>
      <c r="G66" s="242">
        <v>56.07</v>
      </c>
      <c r="H66" s="240">
        <v>57.4</v>
      </c>
      <c r="I66" s="240">
        <v>46.9</v>
      </c>
      <c r="J66" s="240">
        <v>48.2</v>
      </c>
      <c r="K66" s="234">
        <v>41.7</v>
      </c>
      <c r="L66" s="224">
        <v>44.36</v>
      </c>
      <c r="M66" s="225">
        <v>46.16</v>
      </c>
      <c r="N66" s="240">
        <v>50.18</v>
      </c>
      <c r="O66" s="224"/>
      <c r="P66" s="224"/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57.95</v>
      </c>
      <c r="E67" s="241">
        <v>54.5</v>
      </c>
      <c r="F67" s="241">
        <v>56.1</v>
      </c>
      <c r="G67" s="242">
        <v>58.45</v>
      </c>
      <c r="H67" s="240">
        <v>55.96</v>
      </c>
      <c r="I67" s="240">
        <v>44.95</v>
      </c>
      <c r="J67" s="240">
        <v>55.95</v>
      </c>
      <c r="K67" s="234">
        <v>35.95</v>
      </c>
      <c r="L67" s="224">
        <v>37.9</v>
      </c>
      <c r="M67" s="225">
        <v>48.95</v>
      </c>
      <c r="N67" s="240">
        <v>51.3</v>
      </c>
      <c r="O67" s="224"/>
      <c r="P67" s="224"/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86.72</v>
      </c>
      <c r="E68" s="241">
        <v>90.13</v>
      </c>
      <c r="F68" s="241">
        <v>109.64</v>
      </c>
      <c r="G68" s="242">
        <v>114.05</v>
      </c>
      <c r="H68" s="240">
        <v>109.64</v>
      </c>
      <c r="I68" s="240">
        <v>77.495</v>
      </c>
      <c r="J68" s="240">
        <v>114.51</v>
      </c>
      <c r="K68" s="234">
        <v>109.55</v>
      </c>
      <c r="L68" s="224">
        <v>108.15</v>
      </c>
      <c r="M68" s="225">
        <v>116.85</v>
      </c>
      <c r="N68" s="240">
        <v>131.43</v>
      </c>
      <c r="O68" s="224"/>
      <c r="P68" s="224"/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99.56</v>
      </c>
      <c r="E69" s="241">
        <v>80.23</v>
      </c>
      <c r="F69" s="241">
        <v>73.62</v>
      </c>
      <c r="G69" s="242">
        <v>82.15</v>
      </c>
      <c r="H69" s="240">
        <v>78.62</v>
      </c>
      <c r="I69" s="240">
        <v>54.95</v>
      </c>
      <c r="J69" s="240">
        <v>67.18</v>
      </c>
      <c r="K69" s="234">
        <v>67.95</v>
      </c>
      <c r="L69" s="224">
        <v>76.76</v>
      </c>
      <c r="M69" s="225">
        <v>77.6</v>
      </c>
      <c r="N69" s="240">
        <v>67.69</v>
      </c>
      <c r="O69" s="224"/>
      <c r="P69" s="224"/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10.9</v>
      </c>
      <c r="E70" s="241">
        <v>11.93</v>
      </c>
      <c r="F70" s="241">
        <v>10.93</v>
      </c>
      <c r="G70" s="242">
        <v>12.76</v>
      </c>
      <c r="H70" s="240">
        <v>10.43</v>
      </c>
      <c r="I70" s="240">
        <v>12.45</v>
      </c>
      <c r="J70" s="240">
        <v>10.93</v>
      </c>
      <c r="K70" s="234">
        <v>10.6</v>
      </c>
      <c r="L70" s="224">
        <v>10.4</v>
      </c>
      <c r="M70" s="225">
        <v>13.27</v>
      </c>
      <c r="N70" s="240">
        <v>11.27</v>
      </c>
      <c r="O70" s="224"/>
      <c r="P70" s="224"/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11.16</v>
      </c>
      <c r="E71" s="241">
        <v>16.32</v>
      </c>
      <c r="F71" s="241">
        <v>16.56</v>
      </c>
      <c r="G71" s="241">
        <v>11.76</v>
      </c>
      <c r="H71" s="240">
        <v>16.16</v>
      </c>
      <c r="I71" s="240">
        <v>10.45</v>
      </c>
      <c r="J71" s="240">
        <v>11.2</v>
      </c>
      <c r="K71" s="234">
        <v>12.2</v>
      </c>
      <c r="L71" s="224">
        <v>12.2</v>
      </c>
      <c r="M71" s="225">
        <v>10.93</v>
      </c>
      <c r="N71" s="155">
        <v>10.37</v>
      </c>
      <c r="O71" s="224"/>
      <c r="P71" s="224"/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597</v>
      </c>
      <c r="E72" s="241">
        <v>596.2</v>
      </c>
      <c r="F72" s="241">
        <v>469.65</v>
      </c>
      <c r="G72" s="242">
        <v>429.72</v>
      </c>
      <c r="H72" s="240">
        <v>614.5</v>
      </c>
      <c r="I72" s="240">
        <v>474.5</v>
      </c>
      <c r="J72" s="240">
        <v>495.88</v>
      </c>
      <c r="K72" s="234">
        <v>676</v>
      </c>
      <c r="L72" s="224">
        <v>565.6</v>
      </c>
      <c r="M72" s="225">
        <v>565.6</v>
      </c>
      <c r="N72" s="240">
        <v>526</v>
      </c>
      <c r="O72" s="224"/>
      <c r="P72" s="224"/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2136</v>
      </c>
      <c r="E73" s="224">
        <v>2029.33</v>
      </c>
      <c r="F73" s="241">
        <v>2256</v>
      </c>
      <c r="G73" s="242">
        <v>2256</v>
      </c>
      <c r="H73" s="240">
        <v>2057.6</v>
      </c>
      <c r="I73" s="240">
        <v>2697.5</v>
      </c>
      <c r="J73" s="240">
        <v>2017.6</v>
      </c>
      <c r="K73" s="234">
        <v>2538.83</v>
      </c>
      <c r="L73" s="224">
        <v>2118.6</v>
      </c>
      <c r="M73" s="225">
        <v>2118.6</v>
      </c>
      <c r="N73" s="240">
        <v>1973.25</v>
      </c>
      <c r="O73" s="224"/>
      <c r="P73" s="224"/>
      <c r="Q73" s="170"/>
    </row>
    <row r="74" spans="1:16" ht="15.75">
      <c r="A74" s="219"/>
      <c r="B74" s="219"/>
      <c r="C74" s="219"/>
      <c r="D74" s="271">
        <f>SUM(D4:D73)</f>
        <v>11883.089999999998</v>
      </c>
      <c r="E74" s="271">
        <f aca="true" t="shared" si="0" ref="E74:L74">SUM(E4:E73)</f>
        <v>11945.849999999999</v>
      </c>
      <c r="F74" s="271">
        <f t="shared" si="0"/>
        <v>12141.21</v>
      </c>
      <c r="G74" s="271">
        <f t="shared" si="0"/>
        <v>12203.77</v>
      </c>
      <c r="H74" s="271">
        <v>12155.58</v>
      </c>
      <c r="I74" s="271">
        <f>SUM(I4:I73)</f>
        <v>12252.758333333337</v>
      </c>
      <c r="J74" s="271">
        <f>SUM(J4:J73)</f>
        <v>11923.02</v>
      </c>
      <c r="K74" s="271">
        <f t="shared" si="0"/>
        <v>12361.07</v>
      </c>
      <c r="L74" s="271">
        <f t="shared" si="0"/>
        <v>11572.760000000002</v>
      </c>
      <c r="M74" s="271">
        <f>SUM(M4:M73)</f>
        <v>11711.420000000006</v>
      </c>
      <c r="N74" s="271">
        <f>SUM(N4:N73)</f>
        <v>11574.62</v>
      </c>
      <c r="O74" s="271">
        <f>SUM(O4:O73)</f>
        <v>0</v>
      </c>
      <c r="P74" s="271">
        <f>SUM(P4:P73)</f>
        <v>0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144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254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="87" zoomScaleNormal="87" zoomScalePageLayoutView="0" workbookViewId="0" topLeftCell="D1">
      <selection activeCell="E5" sqref="E5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216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217</v>
      </c>
      <c r="E3" s="215" t="s">
        <v>218</v>
      </c>
      <c r="F3" s="216" t="s">
        <v>219</v>
      </c>
      <c r="G3" s="213" t="s">
        <v>220</v>
      </c>
      <c r="H3" s="213" t="s">
        <v>221</v>
      </c>
      <c r="I3" s="213" t="s">
        <v>222</v>
      </c>
      <c r="J3" s="213" t="s">
        <v>223</v>
      </c>
      <c r="K3" s="216" t="s">
        <v>224</v>
      </c>
      <c r="L3" s="213" t="s">
        <v>225</v>
      </c>
      <c r="M3" s="213" t="s">
        <v>226</v>
      </c>
      <c r="N3" s="215" t="s">
        <v>227</v>
      </c>
      <c r="O3" s="215" t="s">
        <v>228</v>
      </c>
      <c r="P3" s="217" t="s">
        <v>229</v>
      </c>
    </row>
    <row r="4" spans="1:17" ht="15.75">
      <c r="A4" s="218">
        <v>1</v>
      </c>
      <c r="B4" s="219" t="s">
        <v>3</v>
      </c>
      <c r="C4" s="218" t="s">
        <v>4</v>
      </c>
      <c r="D4" s="224">
        <v>39.49</v>
      </c>
      <c r="E4" s="221">
        <v>37.68</v>
      </c>
      <c r="F4" s="221">
        <v>40.93</v>
      </c>
      <c r="G4" s="222">
        <v>27</v>
      </c>
      <c r="H4" s="220">
        <v>28.58</v>
      </c>
      <c r="I4" s="220">
        <v>22.94</v>
      </c>
      <c r="J4" s="224">
        <v>27.46</v>
      </c>
      <c r="K4" s="223">
        <v>23.63</v>
      </c>
      <c r="L4" s="224">
        <v>24.15</v>
      </c>
      <c r="M4" s="225">
        <v>24.03</v>
      </c>
      <c r="N4" s="220">
        <v>25.33</v>
      </c>
      <c r="O4" s="224">
        <v>25.36</v>
      </c>
      <c r="P4" s="224">
        <v>26.6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4">
        <v>112.47</v>
      </c>
      <c r="E5" s="221">
        <v>118.7</v>
      </c>
      <c r="F5" s="221">
        <v>118.7</v>
      </c>
      <c r="G5" s="227">
        <v>114.5</v>
      </c>
      <c r="H5" s="220">
        <v>115</v>
      </c>
      <c r="I5" s="220">
        <v>115</v>
      </c>
      <c r="J5" s="224">
        <v>117.67</v>
      </c>
      <c r="K5" s="223">
        <v>117.67</v>
      </c>
      <c r="L5" s="224">
        <v>117.67</v>
      </c>
      <c r="M5" s="225">
        <v>117.67</v>
      </c>
      <c r="N5" s="220">
        <v>117.67</v>
      </c>
      <c r="O5" s="224">
        <v>117</v>
      </c>
      <c r="P5" s="224">
        <v>117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4">
        <v>31.38</v>
      </c>
      <c r="E6" s="221">
        <v>29.25</v>
      </c>
      <c r="F6" s="221">
        <v>29.7</v>
      </c>
      <c r="G6" s="227">
        <v>26.18</v>
      </c>
      <c r="H6" s="220">
        <v>25.8</v>
      </c>
      <c r="I6" s="220">
        <v>24.9</v>
      </c>
      <c r="J6" s="224">
        <v>28.48</v>
      </c>
      <c r="K6" s="223">
        <v>29.5</v>
      </c>
      <c r="L6" s="224">
        <v>32.2</v>
      </c>
      <c r="M6" s="225">
        <v>32.2</v>
      </c>
      <c r="N6" s="220">
        <v>33.75</v>
      </c>
      <c r="O6" s="224">
        <v>34</v>
      </c>
      <c r="P6" s="224">
        <v>31.28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4">
        <v>53.06</v>
      </c>
      <c r="E7" s="221">
        <v>52.08</v>
      </c>
      <c r="F7" s="221">
        <v>52.28</v>
      </c>
      <c r="G7" s="227">
        <v>53.68</v>
      </c>
      <c r="H7" s="220">
        <v>52.6</v>
      </c>
      <c r="I7" s="220">
        <v>55.8</v>
      </c>
      <c r="J7" s="224">
        <v>55.04</v>
      </c>
      <c r="K7" s="223">
        <v>57.44</v>
      </c>
      <c r="L7" s="224">
        <v>57.38</v>
      </c>
      <c r="M7" s="225">
        <v>57.44</v>
      </c>
      <c r="N7" s="220">
        <v>58.52</v>
      </c>
      <c r="O7" s="224">
        <v>58.52</v>
      </c>
      <c r="P7" s="224">
        <v>57.7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4">
        <v>34.67</v>
      </c>
      <c r="E8" s="221">
        <v>36.23</v>
      </c>
      <c r="F8" s="221">
        <v>36.2</v>
      </c>
      <c r="G8" s="227">
        <v>34.65</v>
      </c>
      <c r="H8" s="220">
        <v>32.43</v>
      </c>
      <c r="I8" s="220">
        <v>28.76</v>
      </c>
      <c r="J8" s="224">
        <v>28.56</v>
      </c>
      <c r="K8" s="223">
        <v>27.44</v>
      </c>
      <c r="L8" s="224">
        <v>27.82</v>
      </c>
      <c r="M8" s="225">
        <v>28.28</v>
      </c>
      <c r="N8" s="228">
        <v>30.4</v>
      </c>
      <c r="O8" s="224">
        <v>29.3</v>
      </c>
      <c r="P8" s="224">
        <v>29.5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4">
        <v>48.23</v>
      </c>
      <c r="E9" s="221">
        <v>48.58</v>
      </c>
      <c r="F9" s="221">
        <v>48.84</v>
      </c>
      <c r="G9" s="227">
        <v>47.34</v>
      </c>
      <c r="H9" s="220">
        <v>45.43</v>
      </c>
      <c r="I9" s="220">
        <v>41.15</v>
      </c>
      <c r="J9" s="224">
        <v>38.95</v>
      </c>
      <c r="K9" s="223">
        <v>38.63</v>
      </c>
      <c r="L9" s="224">
        <v>40.15</v>
      </c>
      <c r="M9" s="225">
        <v>40.15</v>
      </c>
      <c r="N9" s="220">
        <v>42.08</v>
      </c>
      <c r="O9" s="224">
        <v>42.26</v>
      </c>
      <c r="P9" s="224">
        <v>42.1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4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4">
        <v>24.82</v>
      </c>
      <c r="E11" s="221">
        <v>23.75</v>
      </c>
      <c r="F11" s="221">
        <v>23.75</v>
      </c>
      <c r="G11" s="227">
        <v>23.4</v>
      </c>
      <c r="H11" s="220">
        <v>21.38</v>
      </c>
      <c r="I11" s="220">
        <v>21.4</v>
      </c>
      <c r="J11" s="224">
        <v>23.48</v>
      </c>
      <c r="K11" s="223">
        <v>22.02</v>
      </c>
      <c r="L11" s="224">
        <v>22.06</v>
      </c>
      <c r="M11" s="225">
        <v>22.06</v>
      </c>
      <c r="N11" s="220">
        <v>22.82</v>
      </c>
      <c r="O11" s="224">
        <v>24.5</v>
      </c>
      <c r="P11" s="224">
        <v>26.6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4">
        <v>30.33</v>
      </c>
      <c r="E12" s="221">
        <v>31.46</v>
      </c>
      <c r="F12" s="221">
        <v>31.2</v>
      </c>
      <c r="G12" s="227">
        <v>36.38</v>
      </c>
      <c r="H12" s="220">
        <v>36.14</v>
      </c>
      <c r="I12" s="220">
        <v>36.54</v>
      </c>
      <c r="J12" s="224">
        <v>38.27</v>
      </c>
      <c r="K12" s="223">
        <v>38.33</v>
      </c>
      <c r="L12" s="224">
        <v>38.37</v>
      </c>
      <c r="M12" s="225">
        <v>38.33</v>
      </c>
      <c r="N12" s="228">
        <v>38.33</v>
      </c>
      <c r="O12" s="224">
        <v>58.7</v>
      </c>
      <c r="P12" s="224">
        <v>64.48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4">
        <v>34.1</v>
      </c>
      <c r="E13" s="221">
        <v>29.98</v>
      </c>
      <c r="F13" s="221">
        <v>30.73</v>
      </c>
      <c r="G13" s="227">
        <v>29.62</v>
      </c>
      <c r="H13" s="220">
        <v>27.22</v>
      </c>
      <c r="I13" s="220">
        <v>29.03</v>
      </c>
      <c r="J13" s="229">
        <v>30.28</v>
      </c>
      <c r="K13" s="223">
        <v>30.28</v>
      </c>
      <c r="L13" s="229">
        <v>30.48</v>
      </c>
      <c r="M13" s="225">
        <v>30.43</v>
      </c>
      <c r="N13" s="220">
        <v>27.94</v>
      </c>
      <c r="O13" s="224">
        <v>27.95</v>
      </c>
      <c r="P13" s="224">
        <v>30.38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4">
        <v>42.32</v>
      </c>
      <c r="E14" s="221">
        <v>42.32</v>
      </c>
      <c r="F14" s="221">
        <v>42.32</v>
      </c>
      <c r="G14" s="227">
        <v>42.32</v>
      </c>
      <c r="H14" s="220">
        <v>43.72</v>
      </c>
      <c r="I14" s="220">
        <v>43.72</v>
      </c>
      <c r="J14" s="229">
        <v>43.72</v>
      </c>
      <c r="K14" s="223">
        <v>44.12</v>
      </c>
      <c r="L14" s="229">
        <v>44.12</v>
      </c>
      <c r="M14" s="225">
        <v>44.12</v>
      </c>
      <c r="N14" s="220">
        <v>44.32</v>
      </c>
      <c r="O14" s="224">
        <v>44.32</v>
      </c>
      <c r="P14" s="224">
        <v>41.68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4">
        <v>35.32</v>
      </c>
      <c r="E15" s="221">
        <v>35.72</v>
      </c>
      <c r="F15" s="221">
        <v>35.72</v>
      </c>
      <c r="G15" s="227">
        <v>35.52</v>
      </c>
      <c r="H15" s="220">
        <v>36.32</v>
      </c>
      <c r="I15" s="220">
        <v>36.52</v>
      </c>
      <c r="J15" s="224">
        <v>36.52</v>
      </c>
      <c r="K15" s="223">
        <v>36.92</v>
      </c>
      <c r="L15" s="224">
        <v>36.92</v>
      </c>
      <c r="M15" s="225">
        <v>36.92</v>
      </c>
      <c r="N15" s="220">
        <v>36.92</v>
      </c>
      <c r="O15" s="224">
        <v>37.12</v>
      </c>
      <c r="P15" s="224">
        <v>36.32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4">
        <v>81.26</v>
      </c>
      <c r="E16" s="221">
        <v>80.82</v>
      </c>
      <c r="F16" s="221">
        <v>79.96</v>
      </c>
      <c r="G16" s="227">
        <v>81.26</v>
      </c>
      <c r="H16" s="220">
        <v>81.88</v>
      </c>
      <c r="I16" s="220">
        <v>81.88</v>
      </c>
      <c r="J16" s="229">
        <v>81.88</v>
      </c>
      <c r="K16" s="223">
        <v>81.96</v>
      </c>
      <c r="L16" s="229">
        <v>82.54</v>
      </c>
      <c r="M16" s="225">
        <v>81.98</v>
      </c>
      <c r="N16" s="220">
        <v>81.98</v>
      </c>
      <c r="O16" s="224">
        <v>82.8</v>
      </c>
      <c r="P16" s="224">
        <v>83.68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4">
        <v>152.2</v>
      </c>
      <c r="E17" s="221">
        <v>156.2</v>
      </c>
      <c r="F17" s="221">
        <v>156.2</v>
      </c>
      <c r="G17" s="227">
        <v>153.4</v>
      </c>
      <c r="H17" s="220">
        <v>153.4</v>
      </c>
      <c r="I17" s="220">
        <v>156.22</v>
      </c>
      <c r="J17" s="229">
        <v>156.22</v>
      </c>
      <c r="K17" s="223">
        <v>159.04</v>
      </c>
      <c r="L17" s="229">
        <v>156.22</v>
      </c>
      <c r="M17" s="225">
        <v>156.22</v>
      </c>
      <c r="N17" s="220">
        <v>156.22</v>
      </c>
      <c r="O17" s="224">
        <v>156.22</v>
      </c>
      <c r="P17" s="224">
        <v>154.42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4">
        <v>42.02</v>
      </c>
      <c r="E18" s="221">
        <v>41.66</v>
      </c>
      <c r="F18" s="221">
        <v>41.66</v>
      </c>
      <c r="G18" s="227">
        <v>42.24</v>
      </c>
      <c r="H18" s="220">
        <v>41.44</v>
      </c>
      <c r="I18" s="220">
        <v>41.94</v>
      </c>
      <c r="J18" s="229">
        <v>41.64</v>
      </c>
      <c r="K18" s="223">
        <v>41.64</v>
      </c>
      <c r="L18" s="229">
        <v>41.64</v>
      </c>
      <c r="M18" s="225">
        <v>41.66</v>
      </c>
      <c r="N18" s="220">
        <v>41.66</v>
      </c>
      <c r="O18" s="224">
        <v>44.04</v>
      </c>
      <c r="P18" s="224">
        <v>44.03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4">
        <v>44</v>
      </c>
      <c r="E19" s="221">
        <v>44</v>
      </c>
      <c r="F19" s="221">
        <v>44</v>
      </c>
      <c r="G19" s="227">
        <v>43</v>
      </c>
      <c r="H19" s="220">
        <v>41</v>
      </c>
      <c r="I19" s="220">
        <v>41</v>
      </c>
      <c r="J19" s="229">
        <v>41</v>
      </c>
      <c r="K19" s="223">
        <v>41</v>
      </c>
      <c r="L19" s="229">
        <v>41</v>
      </c>
      <c r="M19" s="225">
        <v>41</v>
      </c>
      <c r="N19" s="220">
        <v>41</v>
      </c>
      <c r="O19" s="224">
        <v>43.5</v>
      </c>
      <c r="P19" s="224">
        <v>43.65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4">
        <v>15.5</v>
      </c>
      <c r="E20" s="221">
        <v>21.7</v>
      </c>
      <c r="F20" s="221">
        <v>20.15</v>
      </c>
      <c r="G20" s="227">
        <v>26.47</v>
      </c>
      <c r="H20" s="220">
        <v>26.27</v>
      </c>
      <c r="I20" s="220">
        <v>28.27</v>
      </c>
      <c r="J20" s="224">
        <v>31.4</v>
      </c>
      <c r="K20" s="223">
        <v>32.9</v>
      </c>
      <c r="L20" s="224">
        <v>22.27</v>
      </c>
      <c r="M20" s="225">
        <v>15.4</v>
      </c>
      <c r="N20" s="220">
        <v>13.2</v>
      </c>
      <c r="O20" s="224">
        <v>14.27</v>
      </c>
      <c r="P20" s="224">
        <v>19.5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4">
        <v>13.6</v>
      </c>
      <c r="E21" s="221">
        <v>16.17</v>
      </c>
      <c r="F21" s="221">
        <v>16.85</v>
      </c>
      <c r="G21" s="227">
        <v>22.03</v>
      </c>
      <c r="H21" s="220">
        <v>25.85</v>
      </c>
      <c r="I21" s="220">
        <v>29.5</v>
      </c>
      <c r="J21" s="224">
        <v>44.53</v>
      </c>
      <c r="K21" s="223">
        <v>22.27</v>
      </c>
      <c r="L21" s="224">
        <v>15.57</v>
      </c>
      <c r="M21" s="225">
        <v>18.05</v>
      </c>
      <c r="N21" s="220">
        <v>16.13</v>
      </c>
      <c r="O21" s="224">
        <v>18.95</v>
      </c>
      <c r="P21" s="224">
        <v>21.6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4">
        <v>85.9</v>
      </c>
      <c r="E22" s="221">
        <v>86</v>
      </c>
      <c r="F22" s="221">
        <v>85.9</v>
      </c>
      <c r="G22" s="227">
        <v>75</v>
      </c>
      <c r="H22" s="220">
        <v>93.67</v>
      </c>
      <c r="I22" s="220">
        <v>93.67</v>
      </c>
      <c r="J22" s="224">
        <v>102.25</v>
      </c>
      <c r="K22" s="223">
        <v>103</v>
      </c>
      <c r="L22" s="224">
        <v>103</v>
      </c>
      <c r="M22" s="225">
        <v>103</v>
      </c>
      <c r="N22" s="220">
        <v>107.65</v>
      </c>
      <c r="O22" s="224">
        <v>91.77</v>
      </c>
      <c r="P22" s="224">
        <v>91.77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4">
        <v>137.4</v>
      </c>
      <c r="E23" s="221">
        <v>152.6</v>
      </c>
      <c r="F23" s="221">
        <v>157.4</v>
      </c>
      <c r="G23" s="227">
        <v>126.6</v>
      </c>
      <c r="H23" s="220">
        <v>107.2</v>
      </c>
      <c r="I23" s="220">
        <v>92.2</v>
      </c>
      <c r="J23" s="224">
        <v>88.9</v>
      </c>
      <c r="K23" s="223">
        <v>51.45</v>
      </c>
      <c r="L23" s="224">
        <v>41.4</v>
      </c>
      <c r="M23" s="225">
        <v>58.9</v>
      </c>
      <c r="N23" s="220">
        <v>82.4</v>
      </c>
      <c r="O23" s="224">
        <v>103.95</v>
      </c>
      <c r="P23" s="224">
        <v>151.05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4">
        <v>121.5</v>
      </c>
      <c r="E24" s="221">
        <v>133.4</v>
      </c>
      <c r="F24" s="221">
        <v>0</v>
      </c>
      <c r="G24" s="227">
        <v>134.9</v>
      </c>
      <c r="H24" s="220">
        <v>132.45</v>
      </c>
      <c r="I24" s="220">
        <v>117.7</v>
      </c>
      <c r="J24" s="224">
        <v>102.9</v>
      </c>
      <c r="K24" s="223">
        <v>66.6</v>
      </c>
      <c r="L24" s="224">
        <v>49.43</v>
      </c>
      <c r="M24" s="225">
        <v>67.25</v>
      </c>
      <c r="N24" s="220">
        <v>89.77</v>
      </c>
      <c r="O24" s="224">
        <v>90.97</v>
      </c>
      <c r="P24" s="224">
        <v>131.27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4">
        <v>26.1</v>
      </c>
      <c r="E25" s="221">
        <v>24.17</v>
      </c>
      <c r="F25" s="221">
        <v>28.35</v>
      </c>
      <c r="G25" s="227">
        <v>27.45</v>
      </c>
      <c r="H25" s="220">
        <v>34.97</v>
      </c>
      <c r="I25" s="220">
        <v>36.5</v>
      </c>
      <c r="J25" s="224">
        <v>43.6</v>
      </c>
      <c r="K25" s="223">
        <v>54.95</v>
      </c>
      <c r="L25" s="224">
        <v>43.9</v>
      </c>
      <c r="M25" s="225">
        <v>21.45</v>
      </c>
      <c r="N25" s="220">
        <v>20.47</v>
      </c>
      <c r="O25" s="224">
        <v>17.6</v>
      </c>
      <c r="P25" s="224">
        <v>20.73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4">
        <v>15.3</v>
      </c>
      <c r="E26" s="221">
        <v>20.27</v>
      </c>
      <c r="F26" s="221">
        <v>19.6</v>
      </c>
      <c r="G26" s="227">
        <v>32.93</v>
      </c>
      <c r="H26" s="220">
        <v>36.9</v>
      </c>
      <c r="I26" s="220">
        <v>56.4</v>
      </c>
      <c r="J26" s="224">
        <v>51.4</v>
      </c>
      <c r="K26" s="223">
        <v>0</v>
      </c>
      <c r="L26" s="224">
        <v>20</v>
      </c>
      <c r="M26" s="225">
        <v>25.4</v>
      </c>
      <c r="N26" s="220">
        <v>22.9</v>
      </c>
      <c r="O26" s="224">
        <v>22.27</v>
      </c>
      <c r="P26" s="224">
        <v>24.45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4">
        <v>19.13</v>
      </c>
      <c r="E27" s="221">
        <v>23.97</v>
      </c>
      <c r="F27" s="221">
        <v>23.95</v>
      </c>
      <c r="G27" s="227">
        <v>23.33</v>
      </c>
      <c r="H27" s="220">
        <v>25.2</v>
      </c>
      <c r="I27" s="220">
        <v>26.2</v>
      </c>
      <c r="J27" s="224">
        <v>25.63</v>
      </c>
      <c r="K27" s="223">
        <v>26.3</v>
      </c>
      <c r="L27" s="224">
        <v>25.7</v>
      </c>
      <c r="M27" s="225">
        <v>16.9</v>
      </c>
      <c r="N27" s="220">
        <v>19.13</v>
      </c>
      <c r="O27" s="224">
        <v>21.75</v>
      </c>
      <c r="P27" s="224">
        <v>20.65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4">
        <v>123.9</v>
      </c>
      <c r="E28" s="221">
        <v>158.6</v>
      </c>
      <c r="F28" s="221">
        <v>151.45</v>
      </c>
      <c r="G28" s="227">
        <v>114.9</v>
      </c>
      <c r="H28" s="220">
        <v>136.3</v>
      </c>
      <c r="I28" s="220">
        <v>144.9</v>
      </c>
      <c r="J28" s="224">
        <v>137.9</v>
      </c>
      <c r="K28" s="223">
        <v>132.45</v>
      </c>
      <c r="L28" s="224">
        <v>114.93</v>
      </c>
      <c r="M28" s="225">
        <v>94.9</v>
      </c>
      <c r="N28" s="220">
        <v>119.63</v>
      </c>
      <c r="O28" s="224">
        <v>118.43</v>
      </c>
      <c r="P28" s="224">
        <v>139.07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4">
        <v>97.4</v>
      </c>
      <c r="E29" s="221">
        <v>97.4</v>
      </c>
      <c r="F29" s="221">
        <v>105.7</v>
      </c>
      <c r="G29" s="227">
        <v>95.9</v>
      </c>
      <c r="H29" s="220">
        <v>102.63</v>
      </c>
      <c r="I29" s="220">
        <v>107.45</v>
      </c>
      <c r="J29" s="224">
        <v>110.27</v>
      </c>
      <c r="K29" s="223">
        <v>113.9</v>
      </c>
      <c r="L29" s="224">
        <v>115.7</v>
      </c>
      <c r="M29" s="225">
        <v>109.9</v>
      </c>
      <c r="N29" s="220">
        <v>109.9</v>
      </c>
      <c r="O29" s="224">
        <v>108.85</v>
      </c>
      <c r="P29" s="224">
        <v>106.6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4">
        <v>62.9</v>
      </c>
      <c r="E30" s="221">
        <v>80.17</v>
      </c>
      <c r="F30" s="221">
        <v>73.1</v>
      </c>
      <c r="G30" s="227">
        <v>68.4</v>
      </c>
      <c r="H30" s="220">
        <v>75.27</v>
      </c>
      <c r="I30" s="220">
        <v>80.2</v>
      </c>
      <c r="J30" s="224">
        <v>77.93</v>
      </c>
      <c r="K30" s="223">
        <v>81.13</v>
      </c>
      <c r="L30" s="224">
        <v>83.37</v>
      </c>
      <c r="M30" s="225">
        <v>86.9</v>
      </c>
      <c r="N30" s="220">
        <v>82.25</v>
      </c>
      <c r="O30" s="224">
        <v>88.85</v>
      </c>
      <c r="P30" s="224">
        <v>95.27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4">
        <v>54.95</v>
      </c>
      <c r="E31" s="221">
        <v>62.03</v>
      </c>
      <c r="F31" s="221">
        <v>64</v>
      </c>
      <c r="G31" s="227">
        <v>68.4</v>
      </c>
      <c r="H31" s="220">
        <v>74.93</v>
      </c>
      <c r="I31" s="220">
        <v>57.9</v>
      </c>
      <c r="J31" s="224">
        <v>61.93</v>
      </c>
      <c r="K31" s="223">
        <v>58.7</v>
      </c>
      <c r="L31" s="224">
        <v>52.45</v>
      </c>
      <c r="M31" s="225">
        <v>60</v>
      </c>
      <c r="N31" s="220">
        <v>63.4</v>
      </c>
      <c r="O31" s="224">
        <v>68.57</v>
      </c>
      <c r="P31" s="224">
        <v>71.6</v>
      </c>
      <c r="Q31" s="170"/>
    </row>
    <row r="32" spans="1:17" ht="15.75">
      <c r="A32" s="218">
        <v>29</v>
      </c>
      <c r="B32" s="219" t="s">
        <v>230</v>
      </c>
      <c r="C32" s="218" t="s">
        <v>4</v>
      </c>
      <c r="D32" s="224">
        <v>0</v>
      </c>
      <c r="E32" s="221">
        <v>0</v>
      </c>
      <c r="F32" s="221">
        <v>0</v>
      </c>
      <c r="G32" s="227">
        <v>0</v>
      </c>
      <c r="H32" s="220">
        <v>214.45</v>
      </c>
      <c r="I32" s="220">
        <v>194.9</v>
      </c>
      <c r="J32" s="224">
        <v>183.9</v>
      </c>
      <c r="K32" s="223">
        <v>188.35</v>
      </c>
      <c r="L32" s="224">
        <v>149.95</v>
      </c>
      <c r="M32" s="225">
        <v>109.9</v>
      </c>
      <c r="N32" s="220">
        <v>109.95</v>
      </c>
      <c r="O32" s="224">
        <v>88.45</v>
      </c>
      <c r="P32" s="224">
        <v>136.3</v>
      </c>
      <c r="Q32" s="170"/>
    </row>
    <row r="33" spans="1:17" ht="15.75">
      <c r="A33" s="218">
        <v>30</v>
      </c>
      <c r="B33" s="219" t="s">
        <v>26</v>
      </c>
      <c r="C33" s="218" t="s">
        <v>4</v>
      </c>
      <c r="D33" s="224">
        <v>105</v>
      </c>
      <c r="E33" s="221">
        <v>105</v>
      </c>
      <c r="F33" s="221">
        <v>105</v>
      </c>
      <c r="G33" s="227">
        <v>90</v>
      </c>
      <c r="H33" s="220">
        <v>99.95</v>
      </c>
      <c r="I33" s="220">
        <v>109.95</v>
      </c>
      <c r="J33" s="224">
        <v>109.95</v>
      </c>
      <c r="K33" s="223">
        <v>109.95</v>
      </c>
      <c r="L33" s="224">
        <v>109.95</v>
      </c>
      <c r="M33" s="225">
        <v>109.95</v>
      </c>
      <c r="N33" s="220">
        <v>109.95</v>
      </c>
      <c r="O33" s="224">
        <v>120</v>
      </c>
      <c r="P33" s="224">
        <v>159.9</v>
      </c>
      <c r="Q33" s="170"/>
    </row>
    <row r="34" spans="1:17" ht="15.75">
      <c r="A34" s="218">
        <v>31</v>
      </c>
      <c r="B34" s="219" t="s">
        <v>27</v>
      </c>
      <c r="C34" s="218" t="s">
        <v>4</v>
      </c>
      <c r="D34" s="224">
        <v>48.1</v>
      </c>
      <c r="E34" s="221">
        <v>43.8</v>
      </c>
      <c r="F34" s="221">
        <v>44.4</v>
      </c>
      <c r="G34" s="227">
        <v>44.08</v>
      </c>
      <c r="H34" s="220">
        <v>42.72</v>
      </c>
      <c r="I34" s="220">
        <v>45.65</v>
      </c>
      <c r="J34" s="224">
        <v>44.12</v>
      </c>
      <c r="K34" s="223">
        <v>44.48</v>
      </c>
      <c r="L34" s="224">
        <v>46.36</v>
      </c>
      <c r="M34" s="225">
        <v>45.88</v>
      </c>
      <c r="N34" s="220">
        <v>48.73</v>
      </c>
      <c r="O34" s="224">
        <v>46.2</v>
      </c>
      <c r="P34" s="224">
        <v>49.16</v>
      </c>
      <c r="Q34" s="170"/>
    </row>
    <row r="35" spans="1:17" ht="15.75">
      <c r="A35" s="218">
        <v>32</v>
      </c>
      <c r="B35" s="219" t="s">
        <v>28</v>
      </c>
      <c r="C35" s="218" t="s">
        <v>4</v>
      </c>
      <c r="D35" s="224">
        <v>180</v>
      </c>
      <c r="E35" s="221">
        <v>183.8</v>
      </c>
      <c r="F35" s="221">
        <v>184</v>
      </c>
      <c r="G35" s="227">
        <v>189.8</v>
      </c>
      <c r="H35" s="220">
        <v>190.75</v>
      </c>
      <c r="I35" s="220">
        <v>189.9</v>
      </c>
      <c r="J35" s="224">
        <v>191.13</v>
      </c>
      <c r="K35" s="223">
        <v>187.38</v>
      </c>
      <c r="L35" s="224">
        <v>189.9</v>
      </c>
      <c r="M35" s="225">
        <v>190.3</v>
      </c>
      <c r="N35" s="220">
        <v>189.9</v>
      </c>
      <c r="O35" s="224">
        <v>186.67</v>
      </c>
      <c r="P35" s="224">
        <v>183.98</v>
      </c>
      <c r="Q35" s="170"/>
    </row>
    <row r="36" spans="1:17" ht="31.5">
      <c r="A36" s="230">
        <v>33</v>
      </c>
      <c r="B36" s="231" t="s">
        <v>77</v>
      </c>
      <c r="C36" s="230" t="s">
        <v>4</v>
      </c>
      <c r="D36" s="224">
        <v>298</v>
      </c>
      <c r="E36" s="272">
        <v>291.78</v>
      </c>
      <c r="F36" s="272">
        <v>297.8</v>
      </c>
      <c r="G36" s="224">
        <v>291.78</v>
      </c>
      <c r="H36" s="224">
        <v>288.58</v>
      </c>
      <c r="I36" s="224">
        <v>289.98</v>
      </c>
      <c r="J36" s="224">
        <v>294.5</v>
      </c>
      <c r="K36" s="277">
        <v>299.48</v>
      </c>
      <c r="L36" s="224">
        <v>299.98</v>
      </c>
      <c r="M36" s="225">
        <v>299.98</v>
      </c>
      <c r="N36" s="224">
        <v>302.48</v>
      </c>
      <c r="O36" s="224">
        <v>310</v>
      </c>
      <c r="P36" s="224">
        <v>321.25</v>
      </c>
      <c r="Q36" s="170"/>
    </row>
    <row r="37" spans="1:17" ht="15.75">
      <c r="A37" s="218">
        <v>34</v>
      </c>
      <c r="B37" s="219" t="s">
        <v>87</v>
      </c>
      <c r="C37" s="218" t="s">
        <v>4</v>
      </c>
      <c r="D37" s="224">
        <v>121.2</v>
      </c>
      <c r="E37" s="221">
        <v>126</v>
      </c>
      <c r="F37" s="221">
        <v>122</v>
      </c>
      <c r="G37" s="233">
        <v>116.4</v>
      </c>
      <c r="H37" s="220">
        <v>118</v>
      </c>
      <c r="I37" s="220">
        <v>118.4</v>
      </c>
      <c r="J37" s="224">
        <v>119</v>
      </c>
      <c r="K37" s="223">
        <v>121.2</v>
      </c>
      <c r="L37" s="224">
        <v>121.2</v>
      </c>
      <c r="M37" s="225">
        <v>121.2</v>
      </c>
      <c r="N37" s="220">
        <v>124</v>
      </c>
      <c r="O37" s="224">
        <v>123.2</v>
      </c>
      <c r="P37" s="224">
        <v>121</v>
      </c>
      <c r="Q37" s="170"/>
    </row>
    <row r="38" spans="1:17" ht="15.75">
      <c r="A38" s="218">
        <v>35</v>
      </c>
      <c r="B38" s="219" t="s">
        <v>29</v>
      </c>
      <c r="C38" s="218" t="s">
        <v>4</v>
      </c>
      <c r="D38" s="224">
        <v>380</v>
      </c>
      <c r="E38" s="221">
        <v>380</v>
      </c>
      <c r="F38" s="221">
        <v>380</v>
      </c>
      <c r="G38" s="227">
        <v>380</v>
      </c>
      <c r="H38" s="220">
        <v>406.67</v>
      </c>
      <c r="I38" s="220">
        <v>393.33</v>
      </c>
      <c r="J38" s="224">
        <v>380</v>
      </c>
      <c r="K38" s="223">
        <v>393.33</v>
      </c>
      <c r="L38" s="224">
        <v>386.67</v>
      </c>
      <c r="M38" s="225">
        <v>383.33</v>
      </c>
      <c r="N38" s="220">
        <v>386.67</v>
      </c>
      <c r="O38" s="224">
        <v>390</v>
      </c>
      <c r="P38" s="224">
        <v>380</v>
      </c>
      <c r="Q38" s="170"/>
    </row>
    <row r="39" spans="1:17" ht="15.75">
      <c r="A39" s="218">
        <v>36</v>
      </c>
      <c r="B39" s="219" t="s">
        <v>30</v>
      </c>
      <c r="C39" s="218" t="s">
        <v>4</v>
      </c>
      <c r="D39" s="224">
        <v>260</v>
      </c>
      <c r="E39" s="221">
        <v>260</v>
      </c>
      <c r="F39" s="221">
        <v>260</v>
      </c>
      <c r="G39" s="227">
        <v>250</v>
      </c>
      <c r="H39" s="220">
        <v>280</v>
      </c>
      <c r="I39" s="220">
        <v>275</v>
      </c>
      <c r="J39" s="224">
        <v>250</v>
      </c>
      <c r="K39" s="223">
        <v>255</v>
      </c>
      <c r="L39" s="224">
        <v>255</v>
      </c>
      <c r="M39" s="225">
        <v>255</v>
      </c>
      <c r="N39" s="220">
        <v>255</v>
      </c>
      <c r="O39" s="224">
        <v>260</v>
      </c>
      <c r="P39" s="224">
        <v>260</v>
      </c>
      <c r="Q39" s="170"/>
    </row>
    <row r="40" spans="1:17" ht="15.75">
      <c r="A40" s="218">
        <v>37</v>
      </c>
      <c r="B40" s="219" t="s">
        <v>31</v>
      </c>
      <c r="C40" s="218" t="s">
        <v>4</v>
      </c>
      <c r="D40" s="224">
        <v>300</v>
      </c>
      <c r="E40" s="221">
        <v>300</v>
      </c>
      <c r="F40" s="221">
        <v>295</v>
      </c>
      <c r="G40" s="227">
        <v>280</v>
      </c>
      <c r="H40" s="220">
        <v>290</v>
      </c>
      <c r="I40" s="220">
        <v>295</v>
      </c>
      <c r="J40" s="224">
        <v>295</v>
      </c>
      <c r="K40" s="223">
        <v>297.5</v>
      </c>
      <c r="L40" s="224">
        <v>295</v>
      </c>
      <c r="M40" s="225">
        <v>297.5</v>
      </c>
      <c r="N40" s="220">
        <v>300</v>
      </c>
      <c r="O40" s="224">
        <v>297.5</v>
      </c>
      <c r="P40" s="224">
        <v>285</v>
      </c>
      <c r="Q40" s="170"/>
    </row>
    <row r="41" spans="1:17" ht="15.75">
      <c r="A41" s="218">
        <v>38</v>
      </c>
      <c r="B41" s="219" t="s">
        <v>194</v>
      </c>
      <c r="C41" s="218" t="s">
        <v>4</v>
      </c>
      <c r="D41" s="224">
        <v>340</v>
      </c>
      <c r="E41" s="220">
        <v>330</v>
      </c>
      <c r="F41" s="220">
        <v>330</v>
      </c>
      <c r="G41" s="220">
        <v>340</v>
      </c>
      <c r="H41" s="220">
        <v>333.33</v>
      </c>
      <c r="I41" s="220">
        <v>311.33</v>
      </c>
      <c r="J41" s="224">
        <v>311.67</v>
      </c>
      <c r="K41" s="223">
        <v>311.67</v>
      </c>
      <c r="L41" s="224">
        <v>315</v>
      </c>
      <c r="M41" s="225">
        <v>315</v>
      </c>
      <c r="N41" s="220">
        <v>320</v>
      </c>
      <c r="O41" s="224">
        <v>340</v>
      </c>
      <c r="P41" s="224">
        <v>333.33</v>
      </c>
      <c r="Q41" s="170"/>
    </row>
    <row r="42" spans="1:17" ht="15.75">
      <c r="A42" s="218">
        <v>39</v>
      </c>
      <c r="B42" s="219" t="s">
        <v>32</v>
      </c>
      <c r="C42" s="218" t="s">
        <v>4</v>
      </c>
      <c r="D42" s="224">
        <v>240</v>
      </c>
      <c r="E42" s="221">
        <v>240</v>
      </c>
      <c r="F42" s="221">
        <v>240</v>
      </c>
      <c r="G42" s="227">
        <v>220</v>
      </c>
      <c r="H42" s="220">
        <v>200</v>
      </c>
      <c r="I42" s="220">
        <v>200</v>
      </c>
      <c r="J42" s="224">
        <v>200</v>
      </c>
      <c r="K42" s="223">
        <v>200</v>
      </c>
      <c r="L42" s="224">
        <v>200</v>
      </c>
      <c r="M42" s="225">
        <v>200</v>
      </c>
      <c r="N42" s="220">
        <v>200</v>
      </c>
      <c r="O42" s="224">
        <v>210</v>
      </c>
      <c r="P42" s="224">
        <v>250</v>
      </c>
      <c r="Q42" s="170"/>
    </row>
    <row r="43" spans="1:17" ht="15.75">
      <c r="A43" s="218">
        <v>40</v>
      </c>
      <c r="B43" s="219" t="s">
        <v>118</v>
      </c>
      <c r="C43" s="218" t="s">
        <v>4</v>
      </c>
      <c r="D43" s="224">
        <v>193.95</v>
      </c>
      <c r="E43" s="221">
        <v>202.23</v>
      </c>
      <c r="F43" s="221">
        <v>202.23</v>
      </c>
      <c r="G43" s="227">
        <v>209.93</v>
      </c>
      <c r="H43" s="220">
        <v>214.45</v>
      </c>
      <c r="I43" s="220">
        <v>208.97</v>
      </c>
      <c r="J43" s="224">
        <v>208.97</v>
      </c>
      <c r="K43" s="223">
        <v>209.27</v>
      </c>
      <c r="L43" s="224">
        <v>209.27</v>
      </c>
      <c r="M43" s="225">
        <v>209.27</v>
      </c>
      <c r="N43" s="220">
        <v>214.9</v>
      </c>
      <c r="O43" s="224">
        <v>214.9</v>
      </c>
      <c r="P43" s="224">
        <v>207.9</v>
      </c>
      <c r="Q43" s="170"/>
    </row>
    <row r="44" spans="1:17" ht="15.75">
      <c r="A44" s="218">
        <v>41</v>
      </c>
      <c r="B44" s="219" t="s">
        <v>33</v>
      </c>
      <c r="C44" s="218" t="s">
        <v>4</v>
      </c>
      <c r="D44" s="224">
        <v>120.63</v>
      </c>
      <c r="E44" s="221">
        <v>119.97</v>
      </c>
      <c r="F44" s="221">
        <v>119.97</v>
      </c>
      <c r="G44" s="227">
        <v>113.33</v>
      </c>
      <c r="H44" s="220">
        <v>121</v>
      </c>
      <c r="I44" s="220">
        <v>121</v>
      </c>
      <c r="J44" s="224">
        <v>117.5</v>
      </c>
      <c r="K44" s="223">
        <v>117.5</v>
      </c>
      <c r="L44" s="224">
        <v>117.5</v>
      </c>
      <c r="M44" s="225">
        <v>117.5</v>
      </c>
      <c r="N44" s="220">
        <v>118.45</v>
      </c>
      <c r="O44" s="224">
        <v>120</v>
      </c>
      <c r="P44" s="224">
        <v>170</v>
      </c>
      <c r="Q44" s="170"/>
    </row>
    <row r="45" spans="1:17" ht="15.75">
      <c r="A45" s="218">
        <v>42</v>
      </c>
      <c r="B45" s="218" t="s">
        <v>34</v>
      </c>
      <c r="C45" s="218" t="s">
        <v>4</v>
      </c>
      <c r="D45" s="224">
        <v>121.93</v>
      </c>
      <c r="E45" s="221">
        <v>122.45</v>
      </c>
      <c r="F45" s="221">
        <v>122.45</v>
      </c>
      <c r="G45" s="227">
        <v>129.37</v>
      </c>
      <c r="H45" s="220">
        <v>120</v>
      </c>
      <c r="I45" s="220">
        <v>122.23</v>
      </c>
      <c r="J45" s="224">
        <v>122.3</v>
      </c>
      <c r="K45" s="223">
        <v>124.7</v>
      </c>
      <c r="L45" s="224">
        <v>126.23</v>
      </c>
      <c r="M45" s="225">
        <v>123.9</v>
      </c>
      <c r="N45" s="220">
        <v>122.45</v>
      </c>
      <c r="O45" s="224">
        <v>128.3</v>
      </c>
      <c r="P45" s="224">
        <v>127</v>
      </c>
      <c r="Q45" s="170"/>
    </row>
    <row r="46" spans="1:17" ht="15.75">
      <c r="A46" s="235">
        <v>43</v>
      </c>
      <c r="B46" s="219" t="s">
        <v>35</v>
      </c>
      <c r="C46" s="218" t="s">
        <v>4</v>
      </c>
      <c r="D46" s="224">
        <v>302.5</v>
      </c>
      <c r="E46" s="221">
        <v>316</v>
      </c>
      <c r="F46" s="221">
        <v>313</v>
      </c>
      <c r="G46" s="227">
        <v>332.6</v>
      </c>
      <c r="H46" s="220">
        <v>325.6</v>
      </c>
      <c r="I46" s="220">
        <v>323.8</v>
      </c>
      <c r="J46" s="224">
        <v>318</v>
      </c>
      <c r="K46" s="223">
        <v>342.33</v>
      </c>
      <c r="L46" s="224">
        <v>360</v>
      </c>
      <c r="M46" s="225">
        <v>355</v>
      </c>
      <c r="N46" s="220">
        <v>358.33</v>
      </c>
      <c r="O46" s="224">
        <v>365</v>
      </c>
      <c r="P46" s="224">
        <v>363.33</v>
      </c>
      <c r="Q46" s="170"/>
    </row>
    <row r="47" spans="1:17" ht="15.75">
      <c r="A47" s="235">
        <v>44</v>
      </c>
      <c r="B47" s="219" t="s">
        <v>36</v>
      </c>
      <c r="C47" s="218" t="s">
        <v>4</v>
      </c>
      <c r="D47" s="224">
        <v>169.4</v>
      </c>
      <c r="E47" s="221">
        <v>172.2</v>
      </c>
      <c r="F47" s="221">
        <v>171.8</v>
      </c>
      <c r="G47" s="227">
        <v>170</v>
      </c>
      <c r="H47" s="220">
        <v>168.4</v>
      </c>
      <c r="I47" s="220">
        <v>171.6</v>
      </c>
      <c r="J47" s="224">
        <v>174.56</v>
      </c>
      <c r="K47" s="223">
        <v>186.2</v>
      </c>
      <c r="L47" s="224">
        <v>181</v>
      </c>
      <c r="M47" s="225">
        <v>181.4</v>
      </c>
      <c r="N47" s="220">
        <v>184</v>
      </c>
      <c r="O47" s="224">
        <v>190</v>
      </c>
      <c r="P47" s="224">
        <v>195.7</v>
      </c>
      <c r="Q47" s="170"/>
    </row>
    <row r="48" spans="1:17" ht="15.75">
      <c r="A48" s="218">
        <v>45</v>
      </c>
      <c r="B48" s="219" t="s">
        <v>37</v>
      </c>
      <c r="C48" s="218" t="s">
        <v>4</v>
      </c>
      <c r="D48" s="224">
        <v>342</v>
      </c>
      <c r="E48" s="221">
        <v>349</v>
      </c>
      <c r="F48" s="221">
        <v>348</v>
      </c>
      <c r="G48" s="227">
        <v>334</v>
      </c>
      <c r="H48" s="220">
        <v>337.6</v>
      </c>
      <c r="I48" s="220">
        <v>335.96</v>
      </c>
      <c r="J48" s="224">
        <v>343.16</v>
      </c>
      <c r="K48" s="223">
        <v>355.7</v>
      </c>
      <c r="L48" s="224">
        <v>358.75</v>
      </c>
      <c r="M48" s="225">
        <v>358.75</v>
      </c>
      <c r="N48" s="220">
        <v>372.5</v>
      </c>
      <c r="O48" s="224">
        <v>376</v>
      </c>
      <c r="P48" s="224">
        <v>372.6</v>
      </c>
      <c r="Q48" s="170"/>
    </row>
    <row r="49" spans="1:17" ht="15.75">
      <c r="A49" s="218">
        <v>46</v>
      </c>
      <c r="B49" s="236" t="s">
        <v>38</v>
      </c>
      <c r="C49" s="218" t="s">
        <v>4</v>
      </c>
      <c r="D49" s="224">
        <v>128.95</v>
      </c>
      <c r="E49" s="221">
        <v>121.6</v>
      </c>
      <c r="F49" s="221">
        <v>121.6</v>
      </c>
      <c r="G49" s="227">
        <v>135.93</v>
      </c>
      <c r="H49" s="220">
        <v>136.97</v>
      </c>
      <c r="I49" s="220">
        <v>120.6</v>
      </c>
      <c r="J49" s="224">
        <v>123.93</v>
      </c>
      <c r="K49" s="223">
        <v>127.93</v>
      </c>
      <c r="L49" s="224">
        <v>137.93</v>
      </c>
      <c r="M49" s="225">
        <v>123.77</v>
      </c>
      <c r="N49" s="220">
        <v>125.93</v>
      </c>
      <c r="O49" s="224">
        <v>136.95</v>
      </c>
      <c r="P49" s="224">
        <v>159.95</v>
      </c>
      <c r="Q49" s="170"/>
    </row>
    <row r="50" spans="1:17" ht="15.75">
      <c r="A50" s="218">
        <v>47</v>
      </c>
      <c r="B50" s="219" t="s">
        <v>39</v>
      </c>
      <c r="C50" s="218" t="s">
        <v>4</v>
      </c>
      <c r="D50" s="224">
        <v>159.95</v>
      </c>
      <c r="E50" s="221">
        <v>156.3</v>
      </c>
      <c r="F50" s="221">
        <v>149.93</v>
      </c>
      <c r="G50" s="227">
        <v>141.97</v>
      </c>
      <c r="H50" s="220">
        <v>148.3</v>
      </c>
      <c r="I50" s="220">
        <v>148.3</v>
      </c>
      <c r="J50" s="224">
        <v>150.95</v>
      </c>
      <c r="K50" s="223">
        <v>147.27</v>
      </c>
      <c r="L50" s="224">
        <v>133.93</v>
      </c>
      <c r="M50" s="225">
        <v>137.27</v>
      </c>
      <c r="N50" s="220">
        <v>147.27</v>
      </c>
      <c r="O50" s="224">
        <v>147.3</v>
      </c>
      <c r="P50" s="224">
        <v>115.4</v>
      </c>
      <c r="Q50" s="170"/>
    </row>
    <row r="51" spans="1:17" ht="15.75">
      <c r="A51" s="218">
        <v>48</v>
      </c>
      <c r="B51" s="219" t="s">
        <v>40</v>
      </c>
      <c r="C51" s="218" t="s">
        <v>4</v>
      </c>
      <c r="D51" s="224">
        <v>239.95</v>
      </c>
      <c r="E51" s="221">
        <v>249.93</v>
      </c>
      <c r="F51" s="221">
        <v>249.93</v>
      </c>
      <c r="G51" s="227">
        <v>259.93</v>
      </c>
      <c r="H51" s="220">
        <v>266.45</v>
      </c>
      <c r="I51" s="220">
        <v>266.45</v>
      </c>
      <c r="J51" s="224">
        <v>250.95</v>
      </c>
      <c r="K51" s="223">
        <v>250.95</v>
      </c>
      <c r="L51" s="224">
        <v>250.95</v>
      </c>
      <c r="M51" s="225">
        <v>250.95</v>
      </c>
      <c r="N51" s="220">
        <v>162.45</v>
      </c>
      <c r="O51" s="224">
        <v>206.63</v>
      </c>
      <c r="P51" s="224">
        <v>167.83</v>
      </c>
      <c r="Q51" s="170"/>
    </row>
    <row r="52" spans="1:17" ht="15.75">
      <c r="A52" s="218">
        <v>49</v>
      </c>
      <c r="B52" s="219" t="s">
        <v>41</v>
      </c>
      <c r="C52" s="218" t="s">
        <v>4</v>
      </c>
      <c r="D52" s="224">
        <v>146.95</v>
      </c>
      <c r="E52" s="221">
        <v>151.27</v>
      </c>
      <c r="F52" s="221">
        <v>149.6</v>
      </c>
      <c r="G52" s="227">
        <v>124.93</v>
      </c>
      <c r="H52" s="220">
        <v>134.9</v>
      </c>
      <c r="I52" s="220">
        <v>134.9</v>
      </c>
      <c r="J52" s="224">
        <v>143.6</v>
      </c>
      <c r="K52" s="223">
        <v>151.95</v>
      </c>
      <c r="L52" s="224">
        <v>152.45</v>
      </c>
      <c r="M52" s="225">
        <v>142.45</v>
      </c>
      <c r="N52" s="220">
        <v>154.9</v>
      </c>
      <c r="O52" s="224">
        <v>171.6</v>
      </c>
      <c r="P52" s="224">
        <v>171.6</v>
      </c>
      <c r="Q52" s="170"/>
    </row>
    <row r="53" spans="1:17" ht="15.75">
      <c r="A53" s="218">
        <v>50</v>
      </c>
      <c r="B53" s="218" t="s">
        <v>196</v>
      </c>
      <c r="C53" s="218" t="s">
        <v>4</v>
      </c>
      <c r="D53" s="224">
        <v>235</v>
      </c>
      <c r="E53" s="220">
        <v>235</v>
      </c>
      <c r="F53" s="220">
        <v>235</v>
      </c>
      <c r="G53" s="220">
        <v>255</v>
      </c>
      <c r="H53" s="220">
        <v>257</v>
      </c>
      <c r="I53" s="220">
        <v>257</v>
      </c>
      <c r="J53" s="224">
        <v>257</v>
      </c>
      <c r="K53" s="223">
        <v>257</v>
      </c>
      <c r="L53" s="224">
        <v>257</v>
      </c>
      <c r="M53" s="225">
        <v>233.45</v>
      </c>
      <c r="N53" s="220">
        <v>0</v>
      </c>
      <c r="O53" s="224">
        <v>290</v>
      </c>
      <c r="P53" s="224">
        <v>290</v>
      </c>
      <c r="Q53" s="170"/>
    </row>
    <row r="54" spans="1:17" ht="15.75">
      <c r="A54" s="218">
        <v>51</v>
      </c>
      <c r="B54" s="219" t="s">
        <v>42</v>
      </c>
      <c r="C54" s="218" t="s">
        <v>4</v>
      </c>
      <c r="D54" s="224">
        <v>148.73</v>
      </c>
      <c r="E54" s="221">
        <v>156.23</v>
      </c>
      <c r="F54" s="221">
        <v>166.63</v>
      </c>
      <c r="G54" s="227">
        <v>143.56</v>
      </c>
      <c r="H54" s="220">
        <v>150.45</v>
      </c>
      <c r="I54" s="220">
        <v>143.15</v>
      </c>
      <c r="J54" s="224">
        <v>147.13</v>
      </c>
      <c r="K54" s="223">
        <v>147.47</v>
      </c>
      <c r="L54" s="229">
        <v>143.8</v>
      </c>
      <c r="M54" s="237">
        <v>143.8</v>
      </c>
      <c r="N54" s="238">
        <v>146.07</v>
      </c>
      <c r="O54" s="229">
        <v>147.05</v>
      </c>
      <c r="P54" s="224">
        <v>154.53</v>
      </c>
      <c r="Q54" s="170"/>
    </row>
    <row r="55" spans="1:17" ht="15.75">
      <c r="A55" s="218">
        <v>52</v>
      </c>
      <c r="B55" s="219" t="s">
        <v>43</v>
      </c>
      <c r="C55" s="218" t="s">
        <v>4</v>
      </c>
      <c r="D55" s="224">
        <v>0</v>
      </c>
      <c r="E55" s="221">
        <v>200</v>
      </c>
      <c r="F55" s="221">
        <v>200</v>
      </c>
      <c r="G55" s="227">
        <v>200</v>
      </c>
      <c r="H55" s="220">
        <v>200</v>
      </c>
      <c r="I55" s="220">
        <v>200</v>
      </c>
      <c r="J55" s="224">
        <v>200</v>
      </c>
      <c r="K55" s="223">
        <v>200</v>
      </c>
      <c r="L55" s="225">
        <v>200</v>
      </c>
      <c r="M55" s="225">
        <v>0</v>
      </c>
      <c r="N55" s="225">
        <v>0</v>
      </c>
      <c r="O55" s="225">
        <v>211.6</v>
      </c>
      <c r="P55" s="224">
        <v>211.6</v>
      </c>
      <c r="Q55" s="170"/>
    </row>
    <row r="56" spans="1:17" ht="15.75">
      <c r="A56" s="218">
        <v>53</v>
      </c>
      <c r="B56" s="219" t="s">
        <v>44</v>
      </c>
      <c r="C56" s="218" t="s">
        <v>45</v>
      </c>
      <c r="D56" s="224">
        <v>0</v>
      </c>
      <c r="E56" s="227">
        <v>0</v>
      </c>
      <c r="F56" s="227">
        <v>0</v>
      </c>
      <c r="G56" s="227">
        <v>0</v>
      </c>
      <c r="H56" s="220">
        <v>0</v>
      </c>
      <c r="I56" s="220">
        <v>0</v>
      </c>
      <c r="J56" s="227">
        <v>0</v>
      </c>
      <c r="K56" s="223">
        <v>0</v>
      </c>
      <c r="L56" s="227">
        <v>0</v>
      </c>
      <c r="M56" s="227">
        <v>0</v>
      </c>
      <c r="N56" s="227">
        <v>0</v>
      </c>
      <c r="O56" s="227">
        <v>0</v>
      </c>
      <c r="P56" s="224">
        <v>0</v>
      </c>
      <c r="Q56" s="170"/>
    </row>
    <row r="57" spans="1:17" ht="15.75">
      <c r="A57" s="218">
        <v>54</v>
      </c>
      <c r="B57" s="239" t="s">
        <v>96</v>
      </c>
      <c r="C57" s="218" t="s">
        <v>45</v>
      </c>
      <c r="D57" s="224">
        <v>39.74</v>
      </c>
      <c r="E57" s="232">
        <v>39.93</v>
      </c>
      <c r="F57" s="232">
        <v>40.36</v>
      </c>
      <c r="G57" s="233">
        <v>39.98</v>
      </c>
      <c r="H57" s="240">
        <v>39.48</v>
      </c>
      <c r="I57" s="240">
        <v>39.48</v>
      </c>
      <c r="J57" s="224">
        <v>39.63</v>
      </c>
      <c r="K57" s="234">
        <v>39.97</v>
      </c>
      <c r="L57" s="224">
        <v>40.3</v>
      </c>
      <c r="M57" s="225">
        <v>40.3</v>
      </c>
      <c r="N57" s="224">
        <v>40.3</v>
      </c>
      <c r="O57" s="224">
        <v>40.3</v>
      </c>
      <c r="P57" s="224">
        <v>40.38</v>
      </c>
      <c r="Q57" s="170"/>
    </row>
    <row r="58" spans="1:17" ht="15.75">
      <c r="A58" s="218">
        <v>55</v>
      </c>
      <c r="B58" s="219" t="s">
        <v>97</v>
      </c>
      <c r="C58" s="218" t="s">
        <v>45</v>
      </c>
      <c r="D58" s="224">
        <v>45.7</v>
      </c>
      <c r="E58" s="241">
        <v>48.27</v>
      </c>
      <c r="F58" s="241">
        <v>46.97</v>
      </c>
      <c r="G58" s="233">
        <v>43.45</v>
      </c>
      <c r="H58" s="240">
        <v>45.97</v>
      </c>
      <c r="I58" s="240">
        <v>45.97</v>
      </c>
      <c r="J58" s="224">
        <v>45.53</v>
      </c>
      <c r="K58" s="234">
        <v>47.6</v>
      </c>
      <c r="L58" s="224">
        <v>47.97</v>
      </c>
      <c r="M58" s="225">
        <v>47.97</v>
      </c>
      <c r="N58" s="220">
        <v>48.3</v>
      </c>
      <c r="O58" s="224">
        <v>49.7</v>
      </c>
      <c r="P58" s="224">
        <v>48.2</v>
      </c>
      <c r="Q58" s="170"/>
    </row>
    <row r="59" spans="1:17" ht="15.75">
      <c r="A59" s="218">
        <v>56</v>
      </c>
      <c r="B59" s="219" t="s">
        <v>46</v>
      </c>
      <c r="C59" s="218" t="s">
        <v>4</v>
      </c>
      <c r="D59" s="224">
        <v>135.67</v>
      </c>
      <c r="E59" s="241">
        <v>137</v>
      </c>
      <c r="F59" s="241">
        <v>137</v>
      </c>
      <c r="G59" s="242">
        <v>148.5</v>
      </c>
      <c r="H59" s="240">
        <v>151</v>
      </c>
      <c r="I59" s="240">
        <v>151</v>
      </c>
      <c r="J59" s="224">
        <v>147.93</v>
      </c>
      <c r="K59" s="234">
        <v>147.93</v>
      </c>
      <c r="L59" s="224">
        <v>147.93</v>
      </c>
      <c r="M59" s="225">
        <v>147.93</v>
      </c>
      <c r="N59" s="220">
        <v>147.63</v>
      </c>
      <c r="O59" s="220">
        <v>147.63</v>
      </c>
      <c r="P59" s="224">
        <v>145.73</v>
      </c>
      <c r="Q59" s="170"/>
    </row>
    <row r="60" spans="1:17" ht="15.75">
      <c r="A60" s="218">
        <v>57</v>
      </c>
      <c r="B60" s="219" t="s">
        <v>198</v>
      </c>
      <c r="C60" s="218" t="s">
        <v>4</v>
      </c>
      <c r="D60" s="224">
        <v>369.8</v>
      </c>
      <c r="E60" s="241">
        <v>380</v>
      </c>
      <c r="F60" s="241">
        <v>378</v>
      </c>
      <c r="G60" s="242">
        <v>380</v>
      </c>
      <c r="H60" s="240">
        <v>376</v>
      </c>
      <c r="I60" s="240">
        <v>374</v>
      </c>
      <c r="J60" s="224">
        <v>372</v>
      </c>
      <c r="K60" s="234">
        <v>374</v>
      </c>
      <c r="L60" s="224">
        <v>380.9</v>
      </c>
      <c r="M60" s="225">
        <v>379</v>
      </c>
      <c r="N60" s="240">
        <v>381.9</v>
      </c>
      <c r="O60" s="224">
        <v>378.5</v>
      </c>
      <c r="P60" s="224">
        <v>388.8</v>
      </c>
      <c r="Q60" s="170"/>
    </row>
    <row r="61" spans="1:17" ht="15.75">
      <c r="A61" s="218">
        <v>58</v>
      </c>
      <c r="B61" s="219" t="s">
        <v>99</v>
      </c>
      <c r="C61" s="218" t="s">
        <v>4</v>
      </c>
      <c r="D61" s="224">
        <v>248.27</v>
      </c>
      <c r="E61" s="241">
        <v>249</v>
      </c>
      <c r="F61" s="241">
        <v>249</v>
      </c>
      <c r="G61" s="242">
        <v>241.25</v>
      </c>
      <c r="H61" s="240">
        <v>232.75</v>
      </c>
      <c r="I61" s="240">
        <v>232.75</v>
      </c>
      <c r="J61" s="224">
        <v>235.25</v>
      </c>
      <c r="K61" s="234">
        <v>235.25</v>
      </c>
      <c r="L61" s="224">
        <v>233.5</v>
      </c>
      <c r="M61" s="225">
        <v>239</v>
      </c>
      <c r="N61" s="240">
        <v>240.33</v>
      </c>
      <c r="O61" s="224">
        <v>240.33</v>
      </c>
      <c r="P61" s="224">
        <v>235</v>
      </c>
      <c r="Q61" s="170"/>
    </row>
    <row r="62" spans="1:17" ht="15.75">
      <c r="A62" s="218">
        <v>59</v>
      </c>
      <c r="B62" s="219" t="s">
        <v>195</v>
      </c>
      <c r="C62" s="218" t="s">
        <v>4</v>
      </c>
      <c r="D62" s="224">
        <v>252</v>
      </c>
      <c r="E62" s="220">
        <v>252</v>
      </c>
      <c r="F62" s="220">
        <v>252</v>
      </c>
      <c r="G62" s="220">
        <v>252</v>
      </c>
      <c r="H62" s="240">
        <v>252</v>
      </c>
      <c r="I62" s="240">
        <v>255.6</v>
      </c>
      <c r="J62" s="224">
        <v>255.6</v>
      </c>
      <c r="K62" s="234">
        <v>255.6</v>
      </c>
      <c r="L62" s="224">
        <v>255.6</v>
      </c>
      <c r="M62" s="225">
        <v>255.6</v>
      </c>
      <c r="N62" s="240">
        <v>255.6</v>
      </c>
      <c r="O62" s="224">
        <v>255.6</v>
      </c>
      <c r="P62" s="224">
        <v>259.6</v>
      </c>
      <c r="Q62" s="170"/>
    </row>
    <row r="63" spans="1:17" ht="15.75">
      <c r="A63" s="218">
        <v>60</v>
      </c>
      <c r="B63" s="219" t="s">
        <v>47</v>
      </c>
      <c r="C63" s="218" t="s">
        <v>4</v>
      </c>
      <c r="D63" s="224">
        <v>379.95</v>
      </c>
      <c r="E63" s="241">
        <v>369.93</v>
      </c>
      <c r="F63" s="241">
        <v>373.27</v>
      </c>
      <c r="G63" s="242">
        <v>374.45</v>
      </c>
      <c r="H63" s="240">
        <v>366.97</v>
      </c>
      <c r="I63" s="240">
        <v>365.23</v>
      </c>
      <c r="J63" s="224">
        <v>368.98</v>
      </c>
      <c r="K63" s="234">
        <v>370.18</v>
      </c>
      <c r="L63" s="224">
        <v>356.38</v>
      </c>
      <c r="M63" s="225">
        <v>362.18</v>
      </c>
      <c r="N63" s="240">
        <v>363.78</v>
      </c>
      <c r="O63" s="224">
        <v>364.2</v>
      </c>
      <c r="P63" s="224">
        <v>370.8</v>
      </c>
      <c r="Q63" s="170"/>
    </row>
    <row r="64" spans="1:17" ht="15.75">
      <c r="A64" s="218">
        <v>61</v>
      </c>
      <c r="B64" s="219" t="s">
        <v>48</v>
      </c>
      <c r="C64" s="218" t="s">
        <v>4</v>
      </c>
      <c r="D64" s="224">
        <v>127.12</v>
      </c>
      <c r="E64" s="241">
        <v>127.12</v>
      </c>
      <c r="F64" s="241">
        <v>127.12</v>
      </c>
      <c r="G64" s="242">
        <v>124.67</v>
      </c>
      <c r="H64" s="240">
        <v>123.67</v>
      </c>
      <c r="I64" s="240">
        <v>124</v>
      </c>
      <c r="J64" s="224">
        <v>124</v>
      </c>
      <c r="K64" s="234">
        <v>124.25</v>
      </c>
      <c r="L64" s="224">
        <v>124</v>
      </c>
      <c r="M64" s="225">
        <v>124</v>
      </c>
      <c r="N64" s="240">
        <v>124</v>
      </c>
      <c r="O64" s="224">
        <v>124</v>
      </c>
      <c r="P64" s="224">
        <v>124</v>
      </c>
      <c r="Q64" s="170"/>
    </row>
    <row r="65" spans="1:17" ht="15.75">
      <c r="A65" s="218">
        <v>62</v>
      </c>
      <c r="B65" s="219" t="s">
        <v>49</v>
      </c>
      <c r="C65" s="218" t="s">
        <v>4</v>
      </c>
      <c r="D65" s="224">
        <v>399.7</v>
      </c>
      <c r="E65" s="241">
        <v>399.7</v>
      </c>
      <c r="F65" s="241">
        <v>0</v>
      </c>
      <c r="G65" s="242">
        <v>0</v>
      </c>
      <c r="H65" s="240">
        <v>0</v>
      </c>
      <c r="I65" s="240">
        <v>0</v>
      </c>
      <c r="J65" s="224">
        <v>0</v>
      </c>
      <c r="K65" s="234">
        <v>399</v>
      </c>
      <c r="L65" s="243">
        <v>399</v>
      </c>
      <c r="M65" s="244">
        <v>399</v>
      </c>
      <c r="N65" s="245">
        <v>289.9</v>
      </c>
      <c r="O65" s="243">
        <v>289.9</v>
      </c>
      <c r="P65" s="224">
        <v>289.9</v>
      </c>
      <c r="Q65" s="170"/>
    </row>
    <row r="66" spans="1:17" ht="15.75">
      <c r="A66" s="218">
        <v>63</v>
      </c>
      <c r="B66" s="219" t="s">
        <v>50</v>
      </c>
      <c r="C66" s="218" t="s">
        <v>51</v>
      </c>
      <c r="D66" s="224">
        <v>52.37</v>
      </c>
      <c r="E66" s="241">
        <v>53.95</v>
      </c>
      <c r="F66" s="241">
        <v>39.2</v>
      </c>
      <c r="G66" s="242">
        <v>54.36</v>
      </c>
      <c r="H66" s="240">
        <v>50.7</v>
      </c>
      <c r="I66" s="240">
        <v>42.88</v>
      </c>
      <c r="J66" s="224">
        <v>40.93</v>
      </c>
      <c r="K66" s="234">
        <v>38.93</v>
      </c>
      <c r="L66" s="224">
        <v>39.98</v>
      </c>
      <c r="M66" s="225">
        <v>45.4</v>
      </c>
      <c r="N66" s="240">
        <v>49.95</v>
      </c>
      <c r="O66" s="224">
        <v>53.36</v>
      </c>
      <c r="P66" s="224">
        <v>60.57</v>
      </c>
      <c r="Q66" s="170"/>
    </row>
    <row r="67" spans="1:17" ht="15.75">
      <c r="A67" s="218">
        <v>64</v>
      </c>
      <c r="B67" s="219" t="s">
        <v>52</v>
      </c>
      <c r="C67" s="218" t="s">
        <v>51</v>
      </c>
      <c r="D67" s="224">
        <v>0</v>
      </c>
      <c r="E67" s="241">
        <v>36.9</v>
      </c>
      <c r="F67" s="241">
        <v>35.7</v>
      </c>
      <c r="G67" s="242">
        <v>44.8</v>
      </c>
      <c r="H67" s="240">
        <v>39.6</v>
      </c>
      <c r="I67" s="240">
        <v>33.9</v>
      </c>
      <c r="J67" s="224">
        <v>35.9</v>
      </c>
      <c r="K67" s="234">
        <v>33.9</v>
      </c>
      <c r="L67" s="224">
        <v>33.9</v>
      </c>
      <c r="M67" s="225">
        <v>36.9</v>
      </c>
      <c r="N67" s="240">
        <v>46.9</v>
      </c>
      <c r="O67" s="224">
        <v>49.9</v>
      </c>
      <c r="P67" s="224">
        <v>57.95</v>
      </c>
      <c r="Q67" s="170"/>
    </row>
    <row r="68" spans="1:17" ht="15.75">
      <c r="A68" s="218">
        <v>65</v>
      </c>
      <c r="B68" s="219" t="s">
        <v>53</v>
      </c>
      <c r="C68" s="218" t="s">
        <v>4</v>
      </c>
      <c r="D68" s="224">
        <v>83.9</v>
      </c>
      <c r="E68" s="241">
        <v>87.6</v>
      </c>
      <c r="F68" s="241">
        <v>87.6</v>
      </c>
      <c r="G68" s="242">
        <v>88.95</v>
      </c>
      <c r="H68" s="240">
        <v>93.03</v>
      </c>
      <c r="I68" s="240">
        <v>88.94</v>
      </c>
      <c r="J68" s="224">
        <v>88.9</v>
      </c>
      <c r="K68" s="234">
        <v>89.8</v>
      </c>
      <c r="L68" s="224">
        <v>89.02</v>
      </c>
      <c r="M68" s="225">
        <v>90.12</v>
      </c>
      <c r="N68" s="240">
        <v>90.12</v>
      </c>
      <c r="O68" s="224">
        <v>89.06</v>
      </c>
      <c r="P68" s="224">
        <v>86.72</v>
      </c>
      <c r="Q68" s="170"/>
    </row>
    <row r="69" spans="1:17" ht="15.75">
      <c r="A69" s="218">
        <v>66</v>
      </c>
      <c r="B69" s="219" t="s">
        <v>54</v>
      </c>
      <c r="C69" s="218" t="s">
        <v>45</v>
      </c>
      <c r="D69" s="224">
        <v>99.98</v>
      </c>
      <c r="E69" s="241">
        <v>95.78</v>
      </c>
      <c r="F69" s="241">
        <v>94.95</v>
      </c>
      <c r="G69" s="242">
        <v>92.92</v>
      </c>
      <c r="H69" s="240">
        <v>93.76</v>
      </c>
      <c r="I69" s="240">
        <v>93.76</v>
      </c>
      <c r="J69" s="224">
        <v>93.2</v>
      </c>
      <c r="K69" s="234">
        <v>93.23</v>
      </c>
      <c r="L69" s="224">
        <v>95.06</v>
      </c>
      <c r="M69" s="225">
        <v>94.76</v>
      </c>
      <c r="N69" s="240">
        <v>94.78</v>
      </c>
      <c r="O69" s="224">
        <v>98.76</v>
      </c>
      <c r="P69" s="224">
        <v>99.56</v>
      </c>
      <c r="Q69" s="170"/>
    </row>
    <row r="70" spans="1:17" ht="15.75">
      <c r="A70" s="218">
        <v>67</v>
      </c>
      <c r="B70" s="219" t="s">
        <v>100</v>
      </c>
      <c r="C70" s="218" t="s">
        <v>4</v>
      </c>
      <c r="D70" s="224">
        <v>11.5</v>
      </c>
      <c r="E70" s="241">
        <v>11.5</v>
      </c>
      <c r="F70" s="241">
        <v>11.5</v>
      </c>
      <c r="G70" s="242">
        <v>11.73</v>
      </c>
      <c r="H70" s="240">
        <v>11.45</v>
      </c>
      <c r="I70" s="240">
        <v>10.55</v>
      </c>
      <c r="J70" s="224">
        <v>10.55</v>
      </c>
      <c r="K70" s="234">
        <v>10.55</v>
      </c>
      <c r="L70" s="224">
        <v>10.55</v>
      </c>
      <c r="M70" s="225">
        <v>10.85</v>
      </c>
      <c r="N70" s="240">
        <v>10.85</v>
      </c>
      <c r="O70" s="224">
        <v>10.85</v>
      </c>
      <c r="P70" s="224">
        <v>10.9</v>
      </c>
      <c r="Q70" s="170"/>
    </row>
    <row r="71" spans="1:17" ht="15.75">
      <c r="A71" s="218">
        <v>68</v>
      </c>
      <c r="B71" s="219" t="s">
        <v>101</v>
      </c>
      <c r="C71" s="218" t="s">
        <v>4</v>
      </c>
      <c r="D71" s="224">
        <v>10.98</v>
      </c>
      <c r="E71" s="241">
        <v>10.98</v>
      </c>
      <c r="F71" s="241">
        <v>10.98</v>
      </c>
      <c r="G71" s="241">
        <v>10.98</v>
      </c>
      <c r="H71" s="240">
        <v>10.56</v>
      </c>
      <c r="I71" s="240">
        <v>11.27</v>
      </c>
      <c r="J71" s="224">
        <v>11.27</v>
      </c>
      <c r="K71" s="234">
        <v>9.95</v>
      </c>
      <c r="L71" s="224">
        <v>10.2</v>
      </c>
      <c r="M71" s="225">
        <v>10.2</v>
      </c>
      <c r="N71" s="240">
        <v>10.2</v>
      </c>
      <c r="O71" s="224">
        <v>10.27</v>
      </c>
      <c r="P71" s="224">
        <v>11.16</v>
      </c>
      <c r="Q71" s="170"/>
    </row>
    <row r="72" spans="1:17" ht="15.75">
      <c r="A72" s="218">
        <v>69</v>
      </c>
      <c r="B72" s="219" t="s">
        <v>56</v>
      </c>
      <c r="C72" s="218" t="s">
        <v>4</v>
      </c>
      <c r="D72" s="224">
        <v>532</v>
      </c>
      <c r="E72" s="241">
        <v>546</v>
      </c>
      <c r="F72" s="241">
        <v>542</v>
      </c>
      <c r="G72" s="242">
        <v>566</v>
      </c>
      <c r="H72" s="240">
        <v>570</v>
      </c>
      <c r="I72" s="240">
        <v>575.6</v>
      </c>
      <c r="J72" s="224">
        <v>579.4</v>
      </c>
      <c r="K72" s="234">
        <v>580.6</v>
      </c>
      <c r="L72" s="224">
        <v>590</v>
      </c>
      <c r="M72" s="225">
        <v>593</v>
      </c>
      <c r="N72" s="240">
        <v>596</v>
      </c>
      <c r="O72" s="224">
        <v>595</v>
      </c>
      <c r="P72" s="224">
        <v>597</v>
      </c>
      <c r="Q72" s="170"/>
    </row>
    <row r="73" spans="1:17" ht="15.75">
      <c r="A73" s="218">
        <v>70</v>
      </c>
      <c r="B73" s="219" t="s">
        <v>107</v>
      </c>
      <c r="C73" s="218" t="s">
        <v>4</v>
      </c>
      <c r="D73" s="224">
        <v>2135</v>
      </c>
      <c r="E73" s="224">
        <v>2145</v>
      </c>
      <c r="F73" s="241">
        <v>2145</v>
      </c>
      <c r="G73" s="242">
        <v>2164</v>
      </c>
      <c r="H73" s="240">
        <v>2044</v>
      </c>
      <c r="I73" s="240">
        <v>2044</v>
      </c>
      <c r="J73" s="224">
        <v>2055</v>
      </c>
      <c r="K73" s="234">
        <v>2170</v>
      </c>
      <c r="L73" s="224">
        <v>2170</v>
      </c>
      <c r="M73" s="225">
        <v>2170</v>
      </c>
      <c r="N73" s="240">
        <v>2145</v>
      </c>
      <c r="O73" s="224">
        <v>2170</v>
      </c>
      <c r="P73" s="224">
        <v>2136</v>
      </c>
      <c r="Q73" s="170"/>
    </row>
    <row r="74" spans="1:16" ht="15.75">
      <c r="A74" s="219"/>
      <c r="B74" s="219"/>
      <c r="C74" s="219"/>
      <c r="D74" s="271">
        <f>SUM(D4:D73)</f>
        <v>11085.169999999998</v>
      </c>
      <c r="E74" s="271">
        <f aca="true" t="shared" si="0" ref="E74:M74">SUM(E4:E73)</f>
        <v>11488.130000000003</v>
      </c>
      <c r="F74" s="271">
        <f t="shared" si="0"/>
        <v>10937.630000000001</v>
      </c>
      <c r="G74" s="271">
        <f t="shared" si="0"/>
        <v>10997.449999999999</v>
      </c>
      <c r="H74" s="271">
        <f t="shared" si="0"/>
        <v>11200.490000000002</v>
      </c>
      <c r="I74" s="271">
        <f t="shared" si="0"/>
        <v>11114.02</v>
      </c>
      <c r="J74" s="271">
        <f t="shared" si="0"/>
        <v>11109.2</v>
      </c>
      <c r="K74" s="271">
        <f t="shared" si="0"/>
        <v>11580.62</v>
      </c>
      <c r="L74" s="271">
        <f t="shared" si="0"/>
        <v>11502.55</v>
      </c>
      <c r="M74" s="271">
        <f t="shared" si="0"/>
        <v>11222.300000000003</v>
      </c>
      <c r="N74" s="271">
        <f>SUM(N4:N73)</f>
        <v>10935.24</v>
      </c>
      <c r="O74" s="271">
        <f>SUM(O4:O73)</f>
        <v>11636.53</v>
      </c>
      <c r="P74" s="271">
        <f>SUM(P4:P73)</f>
        <v>11872.609999999997</v>
      </c>
    </row>
    <row r="75" ht="15.75">
      <c r="G75" s="187"/>
    </row>
    <row r="76" spans="2:10" ht="15.75">
      <c r="B76" s="188"/>
      <c r="C76" s="187"/>
      <c r="D76" s="188"/>
      <c r="E76" s="187"/>
      <c r="F76" s="189"/>
      <c r="H76" s="188"/>
      <c r="I76" s="188"/>
      <c r="J76" s="189"/>
    </row>
    <row r="77" spans="1:10" ht="15.75">
      <c r="A77" s="86" t="s">
        <v>200</v>
      </c>
      <c r="B77" s="86"/>
      <c r="C77" s="87"/>
      <c r="D77" s="88"/>
      <c r="E77" s="88"/>
      <c r="F77" s="89"/>
      <c r="G77" s="89"/>
      <c r="H77" s="86"/>
      <c r="I77" s="91" t="s">
        <v>176</v>
      </c>
      <c r="J77" s="86"/>
    </row>
    <row r="78" spans="1:10" ht="15.75">
      <c r="A78" s="86"/>
      <c r="B78" s="86"/>
      <c r="C78" s="92"/>
      <c r="D78" s="93"/>
      <c r="E78" s="93"/>
      <c r="F78" s="89"/>
      <c r="G78" s="90"/>
      <c r="H78" s="86"/>
      <c r="I78" s="95" t="s">
        <v>79</v>
      </c>
      <c r="J78" s="86"/>
    </row>
    <row r="79" spans="1:10" ht="15.75">
      <c r="A79" s="86"/>
      <c r="B79" s="86"/>
      <c r="C79" s="92"/>
      <c r="D79" s="86"/>
      <c r="E79" s="86"/>
      <c r="F79" s="89"/>
      <c r="G79" s="94" t="s">
        <v>78</v>
      </c>
      <c r="H79" s="97"/>
      <c r="I79" s="86"/>
      <c r="J79" s="86"/>
    </row>
    <row r="80" spans="1:10" ht="15.75">
      <c r="A80" s="98" t="s">
        <v>199</v>
      </c>
      <c r="B80" s="99"/>
      <c r="C80" s="92"/>
      <c r="D80" s="86"/>
      <c r="E80" s="86"/>
      <c r="F80" s="89"/>
      <c r="G80" s="96"/>
      <c r="H80" s="97"/>
      <c r="I80" s="86"/>
      <c r="J80" s="86"/>
    </row>
    <row r="81" ht="15">
      <c r="G81" s="201"/>
    </row>
  </sheetData>
  <sheetProtection/>
  <mergeCells count="1">
    <mergeCell ref="A1:P1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selection activeCell="E46" sqref="E46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201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7.25">
      <c r="A3" s="213" t="s">
        <v>160</v>
      </c>
      <c r="B3" s="213" t="s">
        <v>1</v>
      </c>
      <c r="C3" s="214" t="s">
        <v>2</v>
      </c>
      <c r="D3" s="215" t="s">
        <v>202</v>
      </c>
      <c r="E3" s="215" t="s">
        <v>203</v>
      </c>
      <c r="F3" s="216" t="s">
        <v>204</v>
      </c>
      <c r="G3" s="213" t="s">
        <v>205</v>
      </c>
      <c r="H3" s="213" t="s">
        <v>206</v>
      </c>
      <c r="I3" s="213" t="s">
        <v>207</v>
      </c>
      <c r="J3" s="213" t="s">
        <v>208</v>
      </c>
      <c r="K3" s="216" t="s">
        <v>209</v>
      </c>
      <c r="L3" s="213" t="s">
        <v>210</v>
      </c>
      <c r="M3" s="213" t="s">
        <v>211</v>
      </c>
      <c r="N3" s="215" t="s">
        <v>212</v>
      </c>
      <c r="O3" s="215" t="s">
        <v>213</v>
      </c>
      <c r="P3" s="217" t="s">
        <v>214</v>
      </c>
    </row>
    <row r="4" spans="1:17" ht="15.75">
      <c r="A4" s="218">
        <v>1</v>
      </c>
      <c r="B4" s="219" t="s">
        <v>3</v>
      </c>
      <c r="C4" s="218" t="s">
        <v>4</v>
      </c>
      <c r="D4" s="226">
        <v>42.52</v>
      </c>
      <c r="E4" s="221">
        <v>42.48</v>
      </c>
      <c r="F4" s="221">
        <v>42.52</v>
      </c>
      <c r="G4" s="222">
        <v>44.12</v>
      </c>
      <c r="H4" s="220">
        <v>44.7</v>
      </c>
      <c r="I4" s="220">
        <v>41.48</v>
      </c>
      <c r="J4" s="224">
        <v>41.85</v>
      </c>
      <c r="K4" s="223">
        <v>40.06</v>
      </c>
      <c r="L4" s="224">
        <v>38.98</v>
      </c>
      <c r="M4" s="225">
        <v>38.98</v>
      </c>
      <c r="N4" s="220">
        <v>38.98</v>
      </c>
      <c r="O4" s="224">
        <v>37.98</v>
      </c>
      <c r="P4" s="224">
        <v>39.49</v>
      </c>
      <c r="Q4" s="170"/>
    </row>
    <row r="5" spans="1:17" ht="15.75">
      <c r="A5" s="218">
        <v>2</v>
      </c>
      <c r="B5" s="219" t="s">
        <v>5</v>
      </c>
      <c r="C5" s="218" t="s">
        <v>4</v>
      </c>
      <c r="D5" s="226">
        <v>119</v>
      </c>
      <c r="E5" s="221">
        <v>124.5</v>
      </c>
      <c r="F5" s="221">
        <v>123.33</v>
      </c>
      <c r="G5" s="227">
        <v>122.67</v>
      </c>
      <c r="H5" s="220">
        <v>122.67</v>
      </c>
      <c r="I5" s="220">
        <v>124.67</v>
      </c>
      <c r="J5" s="224">
        <v>123.33</v>
      </c>
      <c r="K5" s="223">
        <v>123.33</v>
      </c>
      <c r="L5" s="224">
        <v>123.33</v>
      </c>
      <c r="M5" s="225">
        <v>123.33</v>
      </c>
      <c r="N5" s="220">
        <v>116.67</v>
      </c>
      <c r="O5" s="224">
        <v>116.67</v>
      </c>
      <c r="P5" s="224">
        <v>112.47</v>
      </c>
      <c r="Q5" s="170"/>
    </row>
    <row r="6" spans="1:17" ht="15.75">
      <c r="A6" s="218">
        <v>3</v>
      </c>
      <c r="B6" s="219" t="s">
        <v>6</v>
      </c>
      <c r="C6" s="218" t="s">
        <v>4</v>
      </c>
      <c r="D6" s="226">
        <v>29.8</v>
      </c>
      <c r="E6" s="221">
        <v>29.1</v>
      </c>
      <c r="F6" s="221">
        <v>30.3</v>
      </c>
      <c r="G6" s="227">
        <v>31.1</v>
      </c>
      <c r="H6" s="220">
        <v>30.1</v>
      </c>
      <c r="I6" s="220">
        <v>28.5</v>
      </c>
      <c r="J6" s="224">
        <v>28.6</v>
      </c>
      <c r="K6" s="223">
        <v>29.47</v>
      </c>
      <c r="L6" s="224">
        <v>32.56</v>
      </c>
      <c r="M6" s="225">
        <v>31.07</v>
      </c>
      <c r="N6" s="220">
        <v>31.07</v>
      </c>
      <c r="O6" s="224">
        <v>31.47</v>
      </c>
      <c r="P6" s="224">
        <v>31.38</v>
      </c>
      <c r="Q6" s="170"/>
    </row>
    <row r="7" spans="1:17" ht="15.75">
      <c r="A7" s="218">
        <v>4</v>
      </c>
      <c r="B7" s="219" t="s">
        <v>81</v>
      </c>
      <c r="C7" s="218" t="s">
        <v>4</v>
      </c>
      <c r="D7" s="226">
        <v>56.18</v>
      </c>
      <c r="E7" s="221">
        <v>54.5</v>
      </c>
      <c r="F7" s="221">
        <v>55.68</v>
      </c>
      <c r="G7" s="227">
        <v>58.68</v>
      </c>
      <c r="H7" s="220">
        <v>58.82</v>
      </c>
      <c r="I7" s="220">
        <v>56.78</v>
      </c>
      <c r="J7" s="224">
        <v>52.8</v>
      </c>
      <c r="K7" s="223">
        <v>52.58</v>
      </c>
      <c r="L7" s="224">
        <v>56.5</v>
      </c>
      <c r="M7" s="225">
        <v>57</v>
      </c>
      <c r="N7" s="220">
        <v>54.86</v>
      </c>
      <c r="O7" s="224">
        <v>53.26</v>
      </c>
      <c r="P7" s="224">
        <v>53.06</v>
      </c>
      <c r="Q7" s="170"/>
    </row>
    <row r="8" spans="1:17" ht="15.75">
      <c r="A8" s="218">
        <v>5</v>
      </c>
      <c r="B8" s="219" t="s">
        <v>7</v>
      </c>
      <c r="C8" s="218" t="s">
        <v>4</v>
      </c>
      <c r="D8" s="226">
        <v>36.62</v>
      </c>
      <c r="E8" s="221">
        <v>36.08</v>
      </c>
      <c r="F8" s="221">
        <v>36.82</v>
      </c>
      <c r="G8" s="227">
        <v>34.54</v>
      </c>
      <c r="H8" s="220">
        <v>35.34</v>
      </c>
      <c r="I8" s="220">
        <v>35.52</v>
      </c>
      <c r="J8" s="224">
        <v>36.25</v>
      </c>
      <c r="K8" s="223">
        <v>34.8</v>
      </c>
      <c r="L8" s="224">
        <v>31.3</v>
      </c>
      <c r="M8" s="225">
        <v>34.13</v>
      </c>
      <c r="N8" s="228">
        <v>33.63</v>
      </c>
      <c r="O8" s="224">
        <v>32.7</v>
      </c>
      <c r="P8" s="224">
        <v>34.67</v>
      </c>
      <c r="Q8" s="170"/>
    </row>
    <row r="9" spans="1:17" ht="15.75">
      <c r="A9" s="218">
        <v>6</v>
      </c>
      <c r="B9" s="219" t="s">
        <v>8</v>
      </c>
      <c r="C9" s="218" t="s">
        <v>4</v>
      </c>
      <c r="D9" s="226">
        <v>85.78</v>
      </c>
      <c r="E9" s="221">
        <v>79.05</v>
      </c>
      <c r="F9" s="221">
        <v>82.8</v>
      </c>
      <c r="G9" s="227">
        <v>78.36</v>
      </c>
      <c r="H9" s="220">
        <v>63.5</v>
      </c>
      <c r="I9" s="220">
        <v>61.6</v>
      </c>
      <c r="J9" s="224">
        <v>59.07</v>
      </c>
      <c r="K9" s="223">
        <v>59.07</v>
      </c>
      <c r="L9" s="224">
        <v>65.07</v>
      </c>
      <c r="M9" s="225">
        <v>65.58</v>
      </c>
      <c r="N9" s="220">
        <v>65.6</v>
      </c>
      <c r="O9" s="224">
        <v>63.45</v>
      </c>
      <c r="P9" s="224">
        <v>48.23</v>
      </c>
      <c r="Q9" s="170"/>
    </row>
    <row r="10" spans="1:17" ht="15.75">
      <c r="A10" s="218">
        <v>7</v>
      </c>
      <c r="B10" s="219" t="s">
        <v>9</v>
      </c>
      <c r="C10" s="218" t="s">
        <v>4</v>
      </c>
      <c r="D10" s="226">
        <v>0</v>
      </c>
      <c r="E10" s="221">
        <v>0</v>
      </c>
      <c r="F10" s="221">
        <v>0</v>
      </c>
      <c r="G10" s="227">
        <v>0</v>
      </c>
      <c r="H10" s="220">
        <v>0</v>
      </c>
      <c r="I10" s="220">
        <v>0</v>
      </c>
      <c r="J10" s="224">
        <v>0</v>
      </c>
      <c r="K10" s="223">
        <v>0</v>
      </c>
      <c r="L10" s="224">
        <v>0</v>
      </c>
      <c r="M10" s="225">
        <v>0</v>
      </c>
      <c r="N10" s="220">
        <v>0</v>
      </c>
      <c r="O10" s="224">
        <v>0</v>
      </c>
      <c r="P10" s="224">
        <v>0</v>
      </c>
      <c r="Q10" s="170"/>
    </row>
    <row r="11" spans="1:17" ht="15.75">
      <c r="A11" s="218">
        <v>8</v>
      </c>
      <c r="B11" s="219" t="s">
        <v>10</v>
      </c>
      <c r="C11" s="218" t="s">
        <v>4</v>
      </c>
      <c r="D11" s="226">
        <v>28.88</v>
      </c>
      <c r="E11" s="221">
        <v>30.68</v>
      </c>
      <c r="F11" s="221">
        <v>29.68</v>
      </c>
      <c r="G11" s="227">
        <v>28.84</v>
      </c>
      <c r="H11" s="220">
        <v>30.1</v>
      </c>
      <c r="I11" s="220">
        <v>30.1</v>
      </c>
      <c r="J11" s="224">
        <v>26.96</v>
      </c>
      <c r="K11" s="223">
        <v>26.74</v>
      </c>
      <c r="L11" s="224">
        <v>26.28</v>
      </c>
      <c r="M11" s="225">
        <v>26.28</v>
      </c>
      <c r="N11" s="220">
        <v>25.35</v>
      </c>
      <c r="O11" s="224">
        <v>24.52</v>
      </c>
      <c r="P11" s="224">
        <v>24.82</v>
      </c>
      <c r="Q11" s="170"/>
    </row>
    <row r="12" spans="1:17" ht="15.75">
      <c r="A12" s="218">
        <v>9</v>
      </c>
      <c r="B12" s="219" t="s">
        <v>11</v>
      </c>
      <c r="C12" s="218" t="s">
        <v>4</v>
      </c>
      <c r="D12" s="226">
        <v>37.3</v>
      </c>
      <c r="E12" s="221">
        <v>34.33</v>
      </c>
      <c r="F12" s="221">
        <v>35.9</v>
      </c>
      <c r="G12" s="227">
        <v>30.36</v>
      </c>
      <c r="H12" s="220">
        <v>30.45</v>
      </c>
      <c r="I12" s="220">
        <v>30.45</v>
      </c>
      <c r="J12" s="224">
        <v>28.98</v>
      </c>
      <c r="K12" s="223">
        <v>28.98</v>
      </c>
      <c r="L12" s="224">
        <v>28.27</v>
      </c>
      <c r="M12" s="225">
        <v>28.37</v>
      </c>
      <c r="N12" s="228">
        <v>28.17</v>
      </c>
      <c r="O12" s="224">
        <v>29.25</v>
      </c>
      <c r="P12" s="224">
        <v>30.33</v>
      </c>
      <c r="Q12" s="170"/>
    </row>
    <row r="13" spans="1:17" ht="15.75">
      <c r="A13" s="218">
        <v>10</v>
      </c>
      <c r="B13" s="219" t="s">
        <v>12</v>
      </c>
      <c r="C13" s="218" t="s">
        <v>4</v>
      </c>
      <c r="D13" s="226">
        <v>33.43</v>
      </c>
      <c r="E13" s="221">
        <v>32.37</v>
      </c>
      <c r="F13" s="221">
        <v>33.18</v>
      </c>
      <c r="G13" s="227">
        <v>34.28</v>
      </c>
      <c r="H13" s="220">
        <v>34.03</v>
      </c>
      <c r="I13" s="220">
        <v>32.78</v>
      </c>
      <c r="J13" s="229">
        <v>32.17</v>
      </c>
      <c r="K13" s="223">
        <v>31.43</v>
      </c>
      <c r="L13" s="229">
        <v>30.25</v>
      </c>
      <c r="M13" s="225">
        <v>32.6</v>
      </c>
      <c r="N13" s="220">
        <v>34.33</v>
      </c>
      <c r="O13" s="224">
        <v>34.95</v>
      </c>
      <c r="P13" s="224">
        <v>34.1</v>
      </c>
      <c r="Q13" s="170"/>
    </row>
    <row r="14" spans="1:17" ht="15.75">
      <c r="A14" s="218">
        <v>11</v>
      </c>
      <c r="B14" s="219" t="s">
        <v>13</v>
      </c>
      <c r="C14" s="218" t="s">
        <v>4</v>
      </c>
      <c r="D14" s="226">
        <v>38.24</v>
      </c>
      <c r="E14" s="221">
        <v>39.2</v>
      </c>
      <c r="F14" s="221">
        <v>39.04</v>
      </c>
      <c r="G14" s="227">
        <v>41.44</v>
      </c>
      <c r="H14" s="220">
        <v>41.44</v>
      </c>
      <c r="I14" s="220">
        <v>41.44</v>
      </c>
      <c r="J14" s="229">
        <v>42.32</v>
      </c>
      <c r="K14" s="223">
        <v>42.32</v>
      </c>
      <c r="L14" s="229">
        <v>42.32</v>
      </c>
      <c r="M14" s="225">
        <v>42.32</v>
      </c>
      <c r="N14" s="220">
        <v>42.32</v>
      </c>
      <c r="O14" s="224">
        <v>42.32</v>
      </c>
      <c r="P14" s="224">
        <v>42.32</v>
      </c>
      <c r="Q14" s="170"/>
    </row>
    <row r="15" spans="1:17" ht="15.75">
      <c r="A15" s="218">
        <v>12</v>
      </c>
      <c r="B15" s="219" t="s">
        <v>14</v>
      </c>
      <c r="C15" s="218" t="s">
        <v>4</v>
      </c>
      <c r="D15" s="226">
        <v>34.56</v>
      </c>
      <c r="E15" s="221">
        <v>34.96</v>
      </c>
      <c r="F15" s="221">
        <v>34.96</v>
      </c>
      <c r="G15" s="227">
        <v>34.76</v>
      </c>
      <c r="H15" s="220">
        <v>34.76</v>
      </c>
      <c r="I15" s="220">
        <v>34.76</v>
      </c>
      <c r="J15" s="224">
        <v>35.32</v>
      </c>
      <c r="K15" s="223">
        <v>35.32</v>
      </c>
      <c r="L15" s="224">
        <v>35.12</v>
      </c>
      <c r="M15" s="225">
        <v>35.12</v>
      </c>
      <c r="N15" s="220">
        <v>35.32</v>
      </c>
      <c r="O15" s="224">
        <v>35.32</v>
      </c>
      <c r="P15" s="224">
        <v>35.32</v>
      </c>
      <c r="Q15" s="170"/>
    </row>
    <row r="16" spans="1:17" ht="15.75">
      <c r="A16" s="218">
        <v>13</v>
      </c>
      <c r="B16" s="219" t="s">
        <v>83</v>
      </c>
      <c r="C16" s="218" t="s">
        <v>4</v>
      </c>
      <c r="D16" s="226">
        <v>78.4</v>
      </c>
      <c r="E16" s="221">
        <v>77.9</v>
      </c>
      <c r="F16" s="221">
        <v>78.8</v>
      </c>
      <c r="G16" s="227">
        <v>78.8</v>
      </c>
      <c r="H16" s="220">
        <v>75.8</v>
      </c>
      <c r="I16" s="220">
        <v>76.66</v>
      </c>
      <c r="J16" s="229">
        <v>79.36</v>
      </c>
      <c r="K16" s="223">
        <v>81.14</v>
      </c>
      <c r="L16" s="229">
        <v>80.74</v>
      </c>
      <c r="M16" s="225">
        <v>81.1</v>
      </c>
      <c r="N16" s="220">
        <v>80.74</v>
      </c>
      <c r="O16" s="224">
        <v>80.14</v>
      </c>
      <c r="P16" s="224">
        <v>81.26</v>
      </c>
      <c r="Q16" s="170"/>
    </row>
    <row r="17" spans="1:17" ht="15.75">
      <c r="A17" s="218">
        <v>14</v>
      </c>
      <c r="B17" s="219" t="s">
        <v>82</v>
      </c>
      <c r="C17" s="218" t="s">
        <v>4</v>
      </c>
      <c r="D17" s="226">
        <v>138.13</v>
      </c>
      <c r="E17" s="221">
        <v>139.33</v>
      </c>
      <c r="F17" s="221">
        <v>139.33</v>
      </c>
      <c r="G17" s="227">
        <v>138.33</v>
      </c>
      <c r="H17" s="220">
        <v>139.33</v>
      </c>
      <c r="I17" s="220">
        <v>140.53</v>
      </c>
      <c r="J17" s="229">
        <v>143.2</v>
      </c>
      <c r="K17" s="223">
        <v>143.2</v>
      </c>
      <c r="L17" s="229">
        <v>143.25</v>
      </c>
      <c r="M17" s="225">
        <v>143.2</v>
      </c>
      <c r="N17" s="220">
        <v>152.2</v>
      </c>
      <c r="O17" s="224">
        <v>154.5</v>
      </c>
      <c r="P17" s="224">
        <v>152.2</v>
      </c>
      <c r="Q17" s="170"/>
    </row>
    <row r="18" spans="1:17" ht="15.75">
      <c r="A18" s="218">
        <v>15</v>
      </c>
      <c r="B18" s="219" t="s">
        <v>84</v>
      </c>
      <c r="C18" s="218" t="s">
        <v>4</v>
      </c>
      <c r="D18" s="226">
        <v>42</v>
      </c>
      <c r="E18" s="221">
        <v>44</v>
      </c>
      <c r="F18" s="221">
        <v>42.75</v>
      </c>
      <c r="G18" s="227">
        <v>43.98</v>
      </c>
      <c r="H18" s="220">
        <v>43.98</v>
      </c>
      <c r="I18" s="220">
        <v>42.5</v>
      </c>
      <c r="J18" s="229">
        <v>42.46</v>
      </c>
      <c r="K18" s="223">
        <v>42.06</v>
      </c>
      <c r="L18" s="229">
        <v>42.66</v>
      </c>
      <c r="M18" s="225">
        <v>43</v>
      </c>
      <c r="N18" s="220">
        <v>42.06</v>
      </c>
      <c r="O18" s="224">
        <v>42.06</v>
      </c>
      <c r="P18" s="224">
        <v>42.02</v>
      </c>
      <c r="Q18" s="170"/>
    </row>
    <row r="19" spans="1:17" ht="15.75">
      <c r="A19" s="218">
        <v>16</v>
      </c>
      <c r="B19" s="219" t="s">
        <v>55</v>
      </c>
      <c r="C19" s="218" t="s">
        <v>4</v>
      </c>
      <c r="D19" s="226">
        <v>43</v>
      </c>
      <c r="E19" s="221">
        <v>43</v>
      </c>
      <c r="F19" s="221">
        <v>43</v>
      </c>
      <c r="G19" s="227">
        <v>43</v>
      </c>
      <c r="H19" s="220">
        <v>43.07</v>
      </c>
      <c r="I19" s="220">
        <v>42.67</v>
      </c>
      <c r="J19" s="229">
        <v>43</v>
      </c>
      <c r="K19" s="223">
        <v>42</v>
      </c>
      <c r="L19" s="229">
        <v>44</v>
      </c>
      <c r="M19" s="225">
        <v>44</v>
      </c>
      <c r="N19" s="220">
        <v>44</v>
      </c>
      <c r="O19" s="224">
        <v>44</v>
      </c>
      <c r="P19" s="224">
        <v>44</v>
      </c>
      <c r="Q19" s="170"/>
    </row>
    <row r="20" spans="1:17" ht="15.75">
      <c r="A20" s="218">
        <v>17</v>
      </c>
      <c r="B20" s="219" t="s">
        <v>15</v>
      </c>
      <c r="C20" s="218" t="s">
        <v>4</v>
      </c>
      <c r="D20" s="226">
        <v>17.03</v>
      </c>
      <c r="E20" s="221">
        <v>15.77</v>
      </c>
      <c r="F20" s="221">
        <v>17</v>
      </c>
      <c r="G20" s="227">
        <v>17.7</v>
      </c>
      <c r="H20" s="220">
        <v>22.9</v>
      </c>
      <c r="I20" s="220">
        <v>38.27</v>
      </c>
      <c r="J20" s="224">
        <v>45.27</v>
      </c>
      <c r="K20" s="223">
        <v>28.45</v>
      </c>
      <c r="L20" s="224">
        <v>20.07</v>
      </c>
      <c r="M20" s="225">
        <v>14.63</v>
      </c>
      <c r="N20" s="220">
        <v>16.47</v>
      </c>
      <c r="O20" s="224">
        <v>16.13</v>
      </c>
      <c r="P20" s="224">
        <v>15.5</v>
      </c>
      <c r="Q20" s="170"/>
    </row>
    <row r="21" spans="1:17" ht="15.75">
      <c r="A21" s="218">
        <v>18</v>
      </c>
      <c r="B21" s="219" t="s">
        <v>16</v>
      </c>
      <c r="C21" s="218" t="s">
        <v>4</v>
      </c>
      <c r="D21" s="226">
        <v>12.8</v>
      </c>
      <c r="E21" s="221">
        <v>15.6</v>
      </c>
      <c r="F21" s="221">
        <v>15.5</v>
      </c>
      <c r="G21" s="227">
        <v>16.27</v>
      </c>
      <c r="H21" s="220">
        <v>17.95</v>
      </c>
      <c r="I21" s="220">
        <v>29.1</v>
      </c>
      <c r="J21" s="224">
        <v>63.47</v>
      </c>
      <c r="K21" s="223">
        <v>28.4</v>
      </c>
      <c r="L21" s="224">
        <v>14.27</v>
      </c>
      <c r="M21" s="225">
        <v>13.4</v>
      </c>
      <c r="N21" s="220">
        <v>13.6</v>
      </c>
      <c r="O21" s="224">
        <v>13.7</v>
      </c>
      <c r="P21" s="224">
        <v>13.6</v>
      </c>
      <c r="Q21" s="170"/>
    </row>
    <row r="22" spans="1:17" ht="15.75">
      <c r="A22" s="218">
        <v>19</v>
      </c>
      <c r="B22" s="219" t="s">
        <v>17</v>
      </c>
      <c r="C22" s="218" t="s">
        <v>4</v>
      </c>
      <c r="D22" s="226">
        <v>83.43</v>
      </c>
      <c r="E22" s="221">
        <v>77.57</v>
      </c>
      <c r="F22" s="221">
        <v>77.57</v>
      </c>
      <c r="G22" s="227">
        <v>79.77</v>
      </c>
      <c r="H22" s="220">
        <v>79.77</v>
      </c>
      <c r="I22" s="220">
        <v>74.4</v>
      </c>
      <c r="J22" s="224">
        <v>84.4</v>
      </c>
      <c r="K22" s="223">
        <v>84.4</v>
      </c>
      <c r="L22" s="224">
        <v>89</v>
      </c>
      <c r="M22" s="225">
        <v>89</v>
      </c>
      <c r="N22" s="220">
        <v>75.5</v>
      </c>
      <c r="O22" s="224">
        <v>75</v>
      </c>
      <c r="P22" s="224">
        <v>85.9</v>
      </c>
      <c r="Q22" s="170"/>
    </row>
    <row r="23" spans="1:17" ht="15.75">
      <c r="A23" s="218">
        <v>20</v>
      </c>
      <c r="B23" s="219" t="s">
        <v>18</v>
      </c>
      <c r="C23" s="218" t="s">
        <v>4</v>
      </c>
      <c r="D23" s="226">
        <v>216.8</v>
      </c>
      <c r="E23" s="221">
        <v>139</v>
      </c>
      <c r="F23" s="221">
        <v>136</v>
      </c>
      <c r="G23" s="227">
        <v>139.88</v>
      </c>
      <c r="H23" s="220">
        <v>138.6</v>
      </c>
      <c r="I23" s="220">
        <v>85.8</v>
      </c>
      <c r="J23" s="224">
        <v>73.1</v>
      </c>
      <c r="K23" s="223">
        <v>61.33</v>
      </c>
      <c r="L23" s="224">
        <v>0</v>
      </c>
      <c r="M23" s="225">
        <v>62.1</v>
      </c>
      <c r="N23" s="220">
        <v>104.7</v>
      </c>
      <c r="O23" s="224">
        <v>139.4</v>
      </c>
      <c r="P23" s="224">
        <v>137.4</v>
      </c>
      <c r="Q23" s="170"/>
    </row>
    <row r="24" spans="1:17" ht="15.75">
      <c r="A24" s="218">
        <v>21</v>
      </c>
      <c r="B24" s="219" t="s">
        <v>19</v>
      </c>
      <c r="C24" s="218" t="s">
        <v>4</v>
      </c>
      <c r="D24" s="226">
        <v>159.37</v>
      </c>
      <c r="E24" s="221">
        <v>162.3</v>
      </c>
      <c r="F24" s="221">
        <v>157.3</v>
      </c>
      <c r="G24" s="227">
        <v>146.24</v>
      </c>
      <c r="H24" s="220">
        <v>136.6</v>
      </c>
      <c r="I24" s="220">
        <v>118.97</v>
      </c>
      <c r="J24" s="224">
        <v>102.9</v>
      </c>
      <c r="K24" s="223">
        <v>99.4</v>
      </c>
      <c r="L24" s="224">
        <v>54.93</v>
      </c>
      <c r="M24" s="225">
        <v>59.9</v>
      </c>
      <c r="N24" s="220">
        <v>111</v>
      </c>
      <c r="O24" s="224">
        <v>98.7</v>
      </c>
      <c r="P24" s="224">
        <v>121.5</v>
      </c>
      <c r="Q24" s="170"/>
    </row>
    <row r="25" spans="1:17" ht="15.75">
      <c r="A25" s="218">
        <v>22</v>
      </c>
      <c r="B25" s="219" t="s">
        <v>20</v>
      </c>
      <c r="C25" s="218" t="s">
        <v>4</v>
      </c>
      <c r="D25" s="226">
        <v>18.87</v>
      </c>
      <c r="E25" s="221">
        <v>19.53</v>
      </c>
      <c r="F25" s="221">
        <v>19.63</v>
      </c>
      <c r="G25" s="227">
        <v>24.3</v>
      </c>
      <c r="H25" s="220">
        <v>23.9</v>
      </c>
      <c r="I25" s="220">
        <v>34.97</v>
      </c>
      <c r="J25" s="224">
        <v>41.57</v>
      </c>
      <c r="K25" s="223">
        <v>56.4</v>
      </c>
      <c r="L25" s="224">
        <v>24.93</v>
      </c>
      <c r="M25" s="225">
        <v>19</v>
      </c>
      <c r="N25" s="220">
        <v>18.2</v>
      </c>
      <c r="O25" s="224">
        <v>19.4</v>
      </c>
      <c r="P25" s="224">
        <v>26.1</v>
      </c>
      <c r="Q25" s="170"/>
    </row>
    <row r="26" spans="1:17" ht="15.75">
      <c r="A26" s="218">
        <v>23</v>
      </c>
      <c r="B26" s="219" t="s">
        <v>21</v>
      </c>
      <c r="C26" s="218" t="s">
        <v>4</v>
      </c>
      <c r="D26" s="226">
        <v>18.8</v>
      </c>
      <c r="E26" s="221">
        <v>20.33</v>
      </c>
      <c r="F26" s="221">
        <v>19.13</v>
      </c>
      <c r="G26" s="227">
        <v>18.95</v>
      </c>
      <c r="H26" s="220">
        <v>23.9</v>
      </c>
      <c r="I26" s="220">
        <v>35.3</v>
      </c>
      <c r="J26" s="224">
        <v>35.9</v>
      </c>
      <c r="K26" s="223">
        <v>30.15</v>
      </c>
      <c r="L26" s="224">
        <v>21.6</v>
      </c>
      <c r="M26" s="225">
        <v>19.75</v>
      </c>
      <c r="N26" s="220">
        <v>27.6</v>
      </c>
      <c r="O26" s="224">
        <v>16.8</v>
      </c>
      <c r="P26" s="224">
        <v>15.3</v>
      </c>
      <c r="Q26" s="170"/>
    </row>
    <row r="27" spans="1:17" ht="15.75">
      <c r="A27" s="218">
        <v>24</v>
      </c>
      <c r="B27" s="219" t="s">
        <v>85</v>
      </c>
      <c r="C27" s="218" t="s">
        <v>4</v>
      </c>
      <c r="D27" s="226">
        <v>19.2</v>
      </c>
      <c r="E27" s="221">
        <v>20.33</v>
      </c>
      <c r="F27" s="221">
        <v>20.33</v>
      </c>
      <c r="G27" s="227">
        <v>22.77</v>
      </c>
      <c r="H27" s="220">
        <v>26.4</v>
      </c>
      <c r="I27" s="220">
        <v>41.95</v>
      </c>
      <c r="J27" s="224">
        <v>36.97</v>
      </c>
      <c r="K27" s="223">
        <v>38.4</v>
      </c>
      <c r="L27" s="224">
        <v>29.57</v>
      </c>
      <c r="M27" s="225">
        <v>19.17</v>
      </c>
      <c r="N27" s="220">
        <v>18.97</v>
      </c>
      <c r="O27" s="224">
        <v>19</v>
      </c>
      <c r="P27" s="224">
        <v>19.13</v>
      </c>
      <c r="Q27" s="170"/>
    </row>
    <row r="28" spans="1:17" ht="15.75">
      <c r="A28" s="218">
        <v>25</v>
      </c>
      <c r="B28" s="219" t="s">
        <v>22</v>
      </c>
      <c r="C28" s="218" t="s">
        <v>4</v>
      </c>
      <c r="D28" s="226">
        <v>253.73</v>
      </c>
      <c r="E28" s="221">
        <v>256.73</v>
      </c>
      <c r="F28" s="221">
        <v>253.73</v>
      </c>
      <c r="G28" s="227">
        <v>242.13</v>
      </c>
      <c r="H28" s="220">
        <v>219.9</v>
      </c>
      <c r="I28" s="220">
        <v>194.45</v>
      </c>
      <c r="J28" s="224">
        <v>154.9</v>
      </c>
      <c r="K28" s="223">
        <v>147.9</v>
      </c>
      <c r="L28" s="224">
        <v>146.27</v>
      </c>
      <c r="M28" s="225">
        <v>117.9</v>
      </c>
      <c r="N28" s="220">
        <v>129.9</v>
      </c>
      <c r="O28" s="224">
        <v>151.3</v>
      </c>
      <c r="P28" s="224">
        <v>123.9</v>
      </c>
      <c r="Q28" s="170"/>
    </row>
    <row r="29" spans="1:17" ht="15.75">
      <c r="A29" s="218">
        <v>26</v>
      </c>
      <c r="B29" s="219" t="s">
        <v>23</v>
      </c>
      <c r="C29" s="218" t="s">
        <v>4</v>
      </c>
      <c r="D29" s="226">
        <v>109.73</v>
      </c>
      <c r="E29" s="221">
        <v>105.87</v>
      </c>
      <c r="F29" s="221">
        <v>109.38</v>
      </c>
      <c r="G29" s="227">
        <v>100.8</v>
      </c>
      <c r="H29" s="220">
        <v>102.63</v>
      </c>
      <c r="I29" s="220">
        <v>102.3</v>
      </c>
      <c r="J29" s="224">
        <v>103.93</v>
      </c>
      <c r="K29" s="223">
        <v>105.27</v>
      </c>
      <c r="L29" s="224">
        <v>105.2</v>
      </c>
      <c r="M29" s="225">
        <v>104.9</v>
      </c>
      <c r="N29" s="220">
        <v>102.4</v>
      </c>
      <c r="O29" s="224">
        <v>98.4</v>
      </c>
      <c r="P29" s="224">
        <v>97.4</v>
      </c>
      <c r="Q29" s="170"/>
    </row>
    <row r="30" spans="1:17" ht="15.75">
      <c r="A30" s="218">
        <v>27</v>
      </c>
      <c r="B30" s="219" t="s">
        <v>24</v>
      </c>
      <c r="C30" s="218" t="s">
        <v>4</v>
      </c>
      <c r="D30" s="226">
        <v>113</v>
      </c>
      <c r="E30" s="221">
        <v>91.58</v>
      </c>
      <c r="F30" s="221">
        <v>95.47</v>
      </c>
      <c r="G30" s="227">
        <v>89.97</v>
      </c>
      <c r="H30" s="220">
        <v>72.3</v>
      </c>
      <c r="I30" s="220">
        <v>81.3</v>
      </c>
      <c r="J30" s="224">
        <v>94.7</v>
      </c>
      <c r="K30" s="223">
        <v>86.4</v>
      </c>
      <c r="L30" s="224">
        <v>94.95</v>
      </c>
      <c r="M30" s="225">
        <v>89.6</v>
      </c>
      <c r="N30" s="220">
        <v>96.27</v>
      </c>
      <c r="O30" s="224">
        <v>61.6</v>
      </c>
      <c r="P30" s="224">
        <v>62.9</v>
      </c>
      <c r="Q30" s="170"/>
    </row>
    <row r="31" spans="1:17" ht="15.75">
      <c r="A31" s="218">
        <v>28</v>
      </c>
      <c r="B31" s="219" t="s">
        <v>25</v>
      </c>
      <c r="C31" s="218" t="s">
        <v>4</v>
      </c>
      <c r="D31" s="226">
        <v>73.27</v>
      </c>
      <c r="E31" s="221">
        <v>78.23</v>
      </c>
      <c r="F31" s="221">
        <v>74.9</v>
      </c>
      <c r="G31" s="227">
        <v>78.84</v>
      </c>
      <c r="H31" s="220">
        <v>78.6</v>
      </c>
      <c r="I31" s="220">
        <v>69.95</v>
      </c>
      <c r="J31" s="224">
        <v>70.35</v>
      </c>
      <c r="K31" s="223">
        <v>55.9</v>
      </c>
      <c r="L31" s="224">
        <v>53.27</v>
      </c>
      <c r="M31" s="225">
        <v>58.93</v>
      </c>
      <c r="N31" s="220">
        <v>58.9</v>
      </c>
      <c r="O31" s="224">
        <v>52.85</v>
      </c>
      <c r="P31" s="224">
        <v>54.95</v>
      </c>
      <c r="Q31" s="170"/>
    </row>
    <row r="32" spans="1:17" ht="15.75">
      <c r="A32" s="218">
        <v>29</v>
      </c>
      <c r="B32" s="219" t="s">
        <v>26</v>
      </c>
      <c r="C32" s="218" t="s">
        <v>4</v>
      </c>
      <c r="D32" s="226">
        <v>110</v>
      </c>
      <c r="E32" s="221">
        <v>123.77</v>
      </c>
      <c r="F32" s="221">
        <v>120</v>
      </c>
      <c r="G32" s="227">
        <v>117.1</v>
      </c>
      <c r="H32" s="220">
        <v>117.1</v>
      </c>
      <c r="I32" s="220">
        <v>117.1</v>
      </c>
      <c r="J32" s="224">
        <v>90</v>
      </c>
      <c r="K32" s="223">
        <v>90</v>
      </c>
      <c r="L32" s="224">
        <v>105</v>
      </c>
      <c r="M32" s="225">
        <v>105</v>
      </c>
      <c r="N32" s="220">
        <v>105</v>
      </c>
      <c r="O32" s="224">
        <v>105</v>
      </c>
      <c r="P32" s="224">
        <v>105</v>
      </c>
      <c r="Q32" s="170"/>
    </row>
    <row r="33" spans="1:17" ht="15.75">
      <c r="A33" s="218">
        <v>30</v>
      </c>
      <c r="B33" s="219" t="s">
        <v>27</v>
      </c>
      <c r="C33" s="218" t="s">
        <v>4</v>
      </c>
      <c r="D33" s="226">
        <v>53.04</v>
      </c>
      <c r="E33" s="221">
        <v>53.9</v>
      </c>
      <c r="F33" s="221">
        <v>53.04</v>
      </c>
      <c r="G33" s="227">
        <v>50.34</v>
      </c>
      <c r="H33" s="220">
        <v>47.59</v>
      </c>
      <c r="I33" s="220">
        <v>47</v>
      </c>
      <c r="J33" s="224">
        <v>48.16</v>
      </c>
      <c r="K33" s="223">
        <v>49.76</v>
      </c>
      <c r="L33" s="224">
        <v>48.98</v>
      </c>
      <c r="M33" s="225">
        <v>49.18</v>
      </c>
      <c r="N33" s="220">
        <v>47.72</v>
      </c>
      <c r="O33" s="224">
        <v>47.64</v>
      </c>
      <c r="P33" s="224">
        <v>48.1</v>
      </c>
      <c r="Q33" s="170"/>
    </row>
    <row r="34" spans="1:17" ht="15.75">
      <c r="A34" s="218">
        <v>31</v>
      </c>
      <c r="B34" s="219" t="s">
        <v>28</v>
      </c>
      <c r="C34" s="218" t="s">
        <v>4</v>
      </c>
      <c r="D34" s="226">
        <v>157.38</v>
      </c>
      <c r="E34" s="221">
        <v>163.76</v>
      </c>
      <c r="F34" s="221">
        <v>157.98</v>
      </c>
      <c r="G34" s="227">
        <v>158.38</v>
      </c>
      <c r="H34" s="220">
        <v>162.4</v>
      </c>
      <c r="I34" s="220">
        <v>163.25</v>
      </c>
      <c r="J34" s="224">
        <v>166</v>
      </c>
      <c r="K34" s="223">
        <v>165.36</v>
      </c>
      <c r="L34" s="224">
        <v>175.96</v>
      </c>
      <c r="M34" s="225">
        <v>172.98</v>
      </c>
      <c r="N34" s="220">
        <v>172</v>
      </c>
      <c r="O34" s="224">
        <v>176</v>
      </c>
      <c r="P34" s="224">
        <v>180</v>
      </c>
      <c r="Q34" s="170"/>
    </row>
    <row r="35" spans="1:17" ht="31.5">
      <c r="A35" s="230">
        <v>32</v>
      </c>
      <c r="B35" s="231" t="s">
        <v>77</v>
      </c>
      <c r="C35" s="230" t="s">
        <v>4</v>
      </c>
      <c r="D35" s="247">
        <v>273</v>
      </c>
      <c r="E35" s="248">
        <v>277.48</v>
      </c>
      <c r="F35" s="248">
        <v>273</v>
      </c>
      <c r="G35" s="220">
        <v>272.98</v>
      </c>
      <c r="H35" s="220">
        <v>275.73</v>
      </c>
      <c r="I35" s="220">
        <v>277.2</v>
      </c>
      <c r="J35" s="220">
        <v>274</v>
      </c>
      <c r="K35" s="223">
        <v>276</v>
      </c>
      <c r="L35" s="224">
        <v>273.98</v>
      </c>
      <c r="M35" s="225">
        <v>276</v>
      </c>
      <c r="N35" s="224">
        <v>293.8</v>
      </c>
      <c r="O35" s="224">
        <v>295.8</v>
      </c>
      <c r="P35" s="224">
        <v>298</v>
      </c>
      <c r="Q35" s="170"/>
    </row>
    <row r="36" spans="1:17" ht="15.75">
      <c r="A36" s="218">
        <v>33</v>
      </c>
      <c r="B36" s="219" t="s">
        <v>87</v>
      </c>
      <c r="C36" s="218" t="s">
        <v>4</v>
      </c>
      <c r="D36" s="226">
        <v>118.4</v>
      </c>
      <c r="E36" s="221">
        <v>118</v>
      </c>
      <c r="F36" s="221">
        <v>116.4</v>
      </c>
      <c r="G36" s="233">
        <v>114.76</v>
      </c>
      <c r="H36" s="220">
        <v>115.96</v>
      </c>
      <c r="I36" s="220">
        <v>118</v>
      </c>
      <c r="J36" s="224">
        <v>120.6</v>
      </c>
      <c r="K36" s="223">
        <v>123.8</v>
      </c>
      <c r="L36" s="224">
        <v>122.6</v>
      </c>
      <c r="M36" s="225">
        <v>123</v>
      </c>
      <c r="N36" s="220">
        <v>124</v>
      </c>
      <c r="O36" s="224">
        <v>122</v>
      </c>
      <c r="P36" s="224">
        <v>121.2</v>
      </c>
      <c r="Q36" s="170"/>
    </row>
    <row r="37" spans="1:17" ht="15.75">
      <c r="A37" s="218">
        <v>34</v>
      </c>
      <c r="B37" s="219" t="s">
        <v>29</v>
      </c>
      <c r="C37" s="218" t="s">
        <v>4</v>
      </c>
      <c r="D37" s="226">
        <v>375</v>
      </c>
      <c r="E37" s="221">
        <v>370</v>
      </c>
      <c r="F37" s="221">
        <v>370</v>
      </c>
      <c r="G37" s="227">
        <v>370</v>
      </c>
      <c r="H37" s="220">
        <v>367.33</v>
      </c>
      <c r="I37" s="220">
        <v>380</v>
      </c>
      <c r="J37" s="224">
        <v>380</v>
      </c>
      <c r="K37" s="223">
        <v>380</v>
      </c>
      <c r="L37" s="224">
        <v>380</v>
      </c>
      <c r="M37" s="225">
        <v>380</v>
      </c>
      <c r="N37" s="220">
        <v>380</v>
      </c>
      <c r="O37" s="224">
        <v>380</v>
      </c>
      <c r="P37" s="224">
        <v>380</v>
      </c>
      <c r="Q37" s="170"/>
    </row>
    <row r="38" spans="1:17" ht="15.75">
      <c r="A38" s="218">
        <v>35</v>
      </c>
      <c r="B38" s="219" t="s">
        <v>30</v>
      </c>
      <c r="C38" s="218" t="s">
        <v>4</v>
      </c>
      <c r="D38" s="226">
        <v>280</v>
      </c>
      <c r="E38" s="221">
        <v>280</v>
      </c>
      <c r="F38" s="221">
        <v>280</v>
      </c>
      <c r="G38" s="227">
        <v>280</v>
      </c>
      <c r="H38" s="220">
        <v>280</v>
      </c>
      <c r="I38" s="220">
        <v>280</v>
      </c>
      <c r="J38" s="224">
        <v>280</v>
      </c>
      <c r="K38" s="223">
        <v>280</v>
      </c>
      <c r="L38" s="224">
        <v>260</v>
      </c>
      <c r="M38" s="225">
        <v>260</v>
      </c>
      <c r="N38" s="220">
        <v>260</v>
      </c>
      <c r="O38" s="224">
        <v>260</v>
      </c>
      <c r="P38" s="224">
        <v>260</v>
      </c>
      <c r="Q38" s="170"/>
    </row>
    <row r="39" spans="1:17" ht="15.75">
      <c r="A39" s="218">
        <v>36</v>
      </c>
      <c r="B39" s="219" t="s">
        <v>31</v>
      </c>
      <c r="C39" s="218" t="s">
        <v>4</v>
      </c>
      <c r="D39" s="226">
        <v>300</v>
      </c>
      <c r="E39" s="221">
        <v>295</v>
      </c>
      <c r="F39" s="221">
        <v>300</v>
      </c>
      <c r="G39" s="227">
        <v>295</v>
      </c>
      <c r="H39" s="220">
        <v>300</v>
      </c>
      <c r="I39" s="220">
        <v>300</v>
      </c>
      <c r="J39" s="224">
        <v>295</v>
      </c>
      <c r="K39" s="223">
        <v>290</v>
      </c>
      <c r="L39" s="224">
        <v>280</v>
      </c>
      <c r="M39" s="225">
        <v>290</v>
      </c>
      <c r="N39" s="220">
        <v>290</v>
      </c>
      <c r="O39" s="224">
        <v>295</v>
      </c>
      <c r="P39" s="224">
        <v>300</v>
      </c>
      <c r="Q39" s="170"/>
    </row>
    <row r="40" spans="1:17" ht="15.75">
      <c r="A40" s="218">
        <v>37</v>
      </c>
      <c r="B40" s="219" t="s">
        <v>194</v>
      </c>
      <c r="C40" s="218" t="s">
        <v>4</v>
      </c>
      <c r="D40" s="226">
        <v>300</v>
      </c>
      <c r="E40" s="220">
        <v>310</v>
      </c>
      <c r="F40" s="220">
        <v>310</v>
      </c>
      <c r="G40" s="220">
        <v>290</v>
      </c>
      <c r="H40" s="220">
        <v>290</v>
      </c>
      <c r="I40" s="220">
        <v>300</v>
      </c>
      <c r="J40" s="224">
        <v>300</v>
      </c>
      <c r="K40" s="223">
        <v>300</v>
      </c>
      <c r="L40" s="224">
        <v>290</v>
      </c>
      <c r="M40" s="225">
        <v>320</v>
      </c>
      <c r="N40" s="220">
        <v>340</v>
      </c>
      <c r="O40" s="224">
        <v>340</v>
      </c>
      <c r="P40" s="224">
        <v>340</v>
      </c>
      <c r="Q40" s="170"/>
    </row>
    <row r="41" spans="1:17" ht="15.75">
      <c r="A41" s="218">
        <v>38</v>
      </c>
      <c r="B41" s="219" t="s">
        <v>32</v>
      </c>
      <c r="C41" s="218" t="s">
        <v>4</v>
      </c>
      <c r="D41" s="226">
        <v>220</v>
      </c>
      <c r="E41" s="221">
        <v>220</v>
      </c>
      <c r="F41" s="221">
        <v>220</v>
      </c>
      <c r="G41" s="227">
        <v>220</v>
      </c>
      <c r="H41" s="220">
        <v>220</v>
      </c>
      <c r="I41" s="220">
        <v>245</v>
      </c>
      <c r="J41" s="224">
        <v>220</v>
      </c>
      <c r="K41" s="223">
        <v>220</v>
      </c>
      <c r="L41" s="224">
        <v>220</v>
      </c>
      <c r="M41" s="225">
        <v>240</v>
      </c>
      <c r="N41" s="220">
        <v>240</v>
      </c>
      <c r="O41" s="224">
        <v>240</v>
      </c>
      <c r="P41" s="224">
        <v>240</v>
      </c>
      <c r="Q41" s="170"/>
    </row>
    <row r="42" spans="1:17" ht="15.75">
      <c r="A42" s="218">
        <v>39</v>
      </c>
      <c r="B42" s="219" t="s">
        <v>118</v>
      </c>
      <c r="C42" s="218" t="s">
        <v>4</v>
      </c>
      <c r="D42" s="226">
        <v>196.45</v>
      </c>
      <c r="E42" s="221">
        <v>197.45</v>
      </c>
      <c r="F42" s="221">
        <v>193.95</v>
      </c>
      <c r="G42" s="227">
        <v>189.95</v>
      </c>
      <c r="H42" s="220">
        <v>189.95</v>
      </c>
      <c r="I42" s="220">
        <v>176.63</v>
      </c>
      <c r="J42" s="224">
        <v>186.63</v>
      </c>
      <c r="K42" s="223">
        <v>186.63</v>
      </c>
      <c r="L42" s="224">
        <v>179.97</v>
      </c>
      <c r="M42" s="225">
        <v>186.63</v>
      </c>
      <c r="N42" s="220">
        <v>186.63</v>
      </c>
      <c r="O42" s="224">
        <v>193.95</v>
      </c>
      <c r="P42" s="224">
        <v>193.95</v>
      </c>
      <c r="Q42" s="170"/>
    </row>
    <row r="43" spans="1:17" ht="15.75">
      <c r="A43" s="218">
        <v>40</v>
      </c>
      <c r="B43" s="219" t="s">
        <v>33</v>
      </c>
      <c r="C43" s="218" t="s">
        <v>4</v>
      </c>
      <c r="D43" s="226">
        <v>119.73</v>
      </c>
      <c r="E43" s="221">
        <v>117.78</v>
      </c>
      <c r="F43" s="221">
        <v>118.18</v>
      </c>
      <c r="G43" s="227">
        <v>119.18</v>
      </c>
      <c r="H43" s="220">
        <v>117.73</v>
      </c>
      <c r="I43" s="220">
        <v>125.67</v>
      </c>
      <c r="J43" s="224">
        <v>129.97</v>
      </c>
      <c r="K43" s="223">
        <v>129.97</v>
      </c>
      <c r="L43" s="224">
        <v>125.5</v>
      </c>
      <c r="M43" s="225">
        <v>128.33</v>
      </c>
      <c r="N43" s="220">
        <v>126</v>
      </c>
      <c r="O43" s="224">
        <v>120.63</v>
      </c>
      <c r="P43" s="224">
        <v>120.63</v>
      </c>
      <c r="Q43" s="170"/>
    </row>
    <row r="44" spans="1:17" ht="15.75">
      <c r="A44" s="218">
        <v>41</v>
      </c>
      <c r="B44" s="218" t="s">
        <v>34</v>
      </c>
      <c r="C44" s="218" t="s">
        <v>4</v>
      </c>
      <c r="D44" s="226">
        <v>116.73</v>
      </c>
      <c r="E44" s="221">
        <v>117.98</v>
      </c>
      <c r="F44" s="221">
        <v>117.98</v>
      </c>
      <c r="G44" s="227">
        <v>117.97</v>
      </c>
      <c r="H44" s="220">
        <v>112.63</v>
      </c>
      <c r="I44" s="220">
        <v>123.27</v>
      </c>
      <c r="J44" s="224">
        <v>122</v>
      </c>
      <c r="K44" s="223">
        <v>121.33</v>
      </c>
      <c r="L44" s="224">
        <v>121.63</v>
      </c>
      <c r="M44" s="225">
        <v>123</v>
      </c>
      <c r="N44" s="220">
        <v>122</v>
      </c>
      <c r="O44" s="224">
        <v>120.97</v>
      </c>
      <c r="P44" s="224">
        <v>121.93</v>
      </c>
      <c r="Q44" s="170"/>
    </row>
    <row r="45" spans="1:17" ht="15.75">
      <c r="A45" s="235">
        <v>42</v>
      </c>
      <c r="B45" s="219" t="s">
        <v>35</v>
      </c>
      <c r="C45" s="218" t="s">
        <v>4</v>
      </c>
      <c r="D45" s="226">
        <v>301.67</v>
      </c>
      <c r="E45" s="221">
        <v>304.67</v>
      </c>
      <c r="F45" s="221">
        <v>305</v>
      </c>
      <c r="G45" s="227">
        <v>307</v>
      </c>
      <c r="H45" s="220">
        <v>312.5</v>
      </c>
      <c r="I45" s="220">
        <v>312.5</v>
      </c>
      <c r="J45" s="224">
        <v>304.2</v>
      </c>
      <c r="K45" s="223">
        <v>304.2</v>
      </c>
      <c r="L45" s="224">
        <v>309</v>
      </c>
      <c r="M45" s="225">
        <v>305</v>
      </c>
      <c r="N45" s="220">
        <v>295.4</v>
      </c>
      <c r="O45" s="224">
        <v>301.4</v>
      </c>
      <c r="P45" s="224">
        <v>302.5</v>
      </c>
      <c r="Q45" s="170"/>
    </row>
    <row r="46" spans="1:17" ht="15.75">
      <c r="A46" s="235">
        <v>43</v>
      </c>
      <c r="B46" s="219" t="s">
        <v>36</v>
      </c>
      <c r="C46" s="218" t="s">
        <v>4</v>
      </c>
      <c r="D46" s="226">
        <v>179.25</v>
      </c>
      <c r="E46" s="221">
        <v>178.25</v>
      </c>
      <c r="F46" s="221">
        <v>182.75</v>
      </c>
      <c r="G46" s="227">
        <v>183</v>
      </c>
      <c r="H46" s="220">
        <v>189.5</v>
      </c>
      <c r="I46" s="220">
        <v>187</v>
      </c>
      <c r="J46" s="224">
        <v>185.98</v>
      </c>
      <c r="K46" s="223">
        <v>179.76</v>
      </c>
      <c r="L46" s="224">
        <v>175.4</v>
      </c>
      <c r="M46" s="225">
        <v>176.4</v>
      </c>
      <c r="N46" s="220">
        <v>168.8</v>
      </c>
      <c r="O46" s="224">
        <v>169.8</v>
      </c>
      <c r="P46" s="224">
        <v>169.4</v>
      </c>
      <c r="Q46" s="170"/>
    </row>
    <row r="47" spans="1:17" ht="15.75">
      <c r="A47" s="218">
        <v>44</v>
      </c>
      <c r="B47" s="219" t="s">
        <v>37</v>
      </c>
      <c r="C47" s="218" t="s">
        <v>4</v>
      </c>
      <c r="D47" s="226">
        <v>341.75</v>
      </c>
      <c r="E47" s="221">
        <v>334.25</v>
      </c>
      <c r="F47" s="221">
        <v>328.75</v>
      </c>
      <c r="G47" s="227">
        <v>338</v>
      </c>
      <c r="H47" s="220">
        <v>335.5</v>
      </c>
      <c r="I47" s="220">
        <v>326.33</v>
      </c>
      <c r="J47" s="224">
        <v>337.5</v>
      </c>
      <c r="K47" s="223">
        <v>336.05</v>
      </c>
      <c r="L47" s="224">
        <v>328</v>
      </c>
      <c r="M47" s="225">
        <v>334.4</v>
      </c>
      <c r="N47" s="220">
        <v>343.6</v>
      </c>
      <c r="O47" s="224">
        <v>344.46</v>
      </c>
      <c r="P47" s="224">
        <v>342</v>
      </c>
      <c r="Q47" s="170"/>
    </row>
    <row r="48" spans="1:17" ht="15.75">
      <c r="A48" s="218">
        <v>45</v>
      </c>
      <c r="B48" s="236" t="s">
        <v>38</v>
      </c>
      <c r="C48" s="218" t="s">
        <v>4</v>
      </c>
      <c r="D48" s="226">
        <v>127.18</v>
      </c>
      <c r="E48" s="221">
        <v>123.9</v>
      </c>
      <c r="F48" s="221">
        <v>123.9</v>
      </c>
      <c r="G48" s="227">
        <v>119.3</v>
      </c>
      <c r="H48" s="220">
        <v>124.95</v>
      </c>
      <c r="I48" s="220">
        <v>129.95</v>
      </c>
      <c r="J48" s="224">
        <v>119.93</v>
      </c>
      <c r="K48" s="223">
        <v>121.6</v>
      </c>
      <c r="L48" s="224">
        <v>118.27</v>
      </c>
      <c r="M48" s="225">
        <v>118.27</v>
      </c>
      <c r="N48" s="220">
        <v>128.95</v>
      </c>
      <c r="O48" s="224">
        <v>128.95</v>
      </c>
      <c r="P48" s="224">
        <v>128.95</v>
      </c>
      <c r="Q48" s="170"/>
    </row>
    <row r="49" spans="1:17" ht="15.75">
      <c r="A49" s="218">
        <v>46</v>
      </c>
      <c r="B49" s="219" t="s">
        <v>39</v>
      </c>
      <c r="C49" s="218" t="s">
        <v>4</v>
      </c>
      <c r="D49" s="226">
        <v>153.93</v>
      </c>
      <c r="E49" s="221">
        <v>145.45</v>
      </c>
      <c r="F49" s="221">
        <v>153.93</v>
      </c>
      <c r="G49" s="227">
        <v>145.1</v>
      </c>
      <c r="H49" s="220">
        <v>153.87</v>
      </c>
      <c r="I49" s="220">
        <v>152.5</v>
      </c>
      <c r="J49" s="224">
        <v>151.6</v>
      </c>
      <c r="K49" s="223">
        <v>157.93</v>
      </c>
      <c r="L49" s="224">
        <v>154.6</v>
      </c>
      <c r="M49" s="225">
        <v>154.6</v>
      </c>
      <c r="N49" s="220">
        <v>156.6</v>
      </c>
      <c r="O49" s="224">
        <v>156.6</v>
      </c>
      <c r="P49" s="224">
        <v>159.95</v>
      </c>
      <c r="Q49" s="170"/>
    </row>
    <row r="50" spans="1:17" ht="15.75">
      <c r="A50" s="218">
        <v>47</v>
      </c>
      <c r="B50" s="219" t="s">
        <v>40</v>
      </c>
      <c r="C50" s="218" t="s">
        <v>4</v>
      </c>
      <c r="D50" s="226">
        <v>177.45</v>
      </c>
      <c r="E50" s="221">
        <v>173.7</v>
      </c>
      <c r="F50" s="221">
        <v>186.2</v>
      </c>
      <c r="G50" s="227">
        <v>211.2</v>
      </c>
      <c r="H50" s="220">
        <v>224.93</v>
      </c>
      <c r="I50" s="220">
        <v>224.93</v>
      </c>
      <c r="J50" s="224">
        <v>216.6</v>
      </c>
      <c r="K50" s="223">
        <v>239.9</v>
      </c>
      <c r="L50" s="224">
        <v>234.95</v>
      </c>
      <c r="M50" s="225">
        <v>234.95</v>
      </c>
      <c r="N50" s="220">
        <v>239.95</v>
      </c>
      <c r="O50" s="224">
        <v>239.95</v>
      </c>
      <c r="P50" s="224">
        <v>239.95</v>
      </c>
      <c r="Q50" s="170"/>
    </row>
    <row r="51" spans="1:17" ht="15.75">
      <c r="A51" s="218">
        <v>48</v>
      </c>
      <c r="B51" s="219" t="s">
        <v>41</v>
      </c>
      <c r="C51" s="218" t="s">
        <v>4</v>
      </c>
      <c r="D51" s="226">
        <v>164.78</v>
      </c>
      <c r="E51" s="221">
        <v>188.03</v>
      </c>
      <c r="F51" s="221">
        <v>184.78</v>
      </c>
      <c r="G51" s="227">
        <v>185.4</v>
      </c>
      <c r="H51" s="220">
        <v>192.53</v>
      </c>
      <c r="I51" s="220">
        <v>192.53</v>
      </c>
      <c r="J51" s="224">
        <v>159.95</v>
      </c>
      <c r="K51" s="223">
        <v>178.27</v>
      </c>
      <c r="L51" s="224">
        <v>136.5</v>
      </c>
      <c r="M51" s="225">
        <v>144.45</v>
      </c>
      <c r="N51" s="220">
        <v>146.95</v>
      </c>
      <c r="O51" s="224">
        <v>146.95</v>
      </c>
      <c r="P51" s="224">
        <v>146.95</v>
      </c>
      <c r="Q51" s="170"/>
    </row>
    <row r="52" spans="1:17" ht="15.75">
      <c r="A52" s="218">
        <v>49</v>
      </c>
      <c r="B52" s="218" t="s">
        <v>196</v>
      </c>
      <c r="C52" s="218" t="s">
        <v>4</v>
      </c>
      <c r="D52" s="226">
        <v>179.7</v>
      </c>
      <c r="E52" s="220">
        <v>194.55</v>
      </c>
      <c r="F52" s="220">
        <v>194.55</v>
      </c>
      <c r="G52" s="220">
        <v>235</v>
      </c>
      <c r="H52" s="220">
        <v>235</v>
      </c>
      <c r="I52" s="220">
        <v>235</v>
      </c>
      <c r="J52" s="224">
        <v>235</v>
      </c>
      <c r="K52" s="223">
        <v>235</v>
      </c>
      <c r="L52" s="224">
        <v>235</v>
      </c>
      <c r="M52" s="225">
        <v>235</v>
      </c>
      <c r="N52" s="220">
        <v>235</v>
      </c>
      <c r="O52" s="224">
        <v>235</v>
      </c>
      <c r="P52" s="224">
        <v>235</v>
      </c>
      <c r="Q52" s="170"/>
    </row>
    <row r="53" spans="1:17" ht="15.75">
      <c r="A53" s="218">
        <v>50</v>
      </c>
      <c r="B53" s="219" t="s">
        <v>42</v>
      </c>
      <c r="C53" s="218" t="s">
        <v>4</v>
      </c>
      <c r="D53" s="226">
        <v>176.1</v>
      </c>
      <c r="E53" s="221">
        <v>162.48</v>
      </c>
      <c r="F53" s="221">
        <v>168.6</v>
      </c>
      <c r="G53" s="227">
        <v>175</v>
      </c>
      <c r="H53" s="220">
        <v>172.5</v>
      </c>
      <c r="I53" s="220">
        <v>173.75</v>
      </c>
      <c r="J53" s="224">
        <v>166.25</v>
      </c>
      <c r="K53" s="223">
        <v>171.67</v>
      </c>
      <c r="L53" s="229">
        <v>135</v>
      </c>
      <c r="M53" s="237">
        <v>135</v>
      </c>
      <c r="N53" s="238">
        <v>148.3</v>
      </c>
      <c r="O53" s="229">
        <v>148.3</v>
      </c>
      <c r="P53" s="224">
        <v>148.73</v>
      </c>
      <c r="Q53" s="170"/>
    </row>
    <row r="54" spans="1:17" ht="15.75">
      <c r="A54" s="218">
        <v>51</v>
      </c>
      <c r="B54" s="219" t="s">
        <v>43</v>
      </c>
      <c r="C54" s="218" t="s">
        <v>4</v>
      </c>
      <c r="D54" s="226">
        <v>0</v>
      </c>
      <c r="E54" s="221">
        <v>308.05</v>
      </c>
      <c r="F54" s="221">
        <v>0</v>
      </c>
      <c r="G54" s="227">
        <v>0</v>
      </c>
      <c r="H54" s="220">
        <v>0</v>
      </c>
      <c r="I54" s="220">
        <v>0</v>
      </c>
      <c r="J54" s="224">
        <v>0</v>
      </c>
      <c r="K54" s="223">
        <v>0</v>
      </c>
      <c r="L54" s="225">
        <v>0</v>
      </c>
      <c r="M54" s="225">
        <v>0</v>
      </c>
      <c r="N54" s="225">
        <v>280</v>
      </c>
      <c r="O54" s="225">
        <v>0</v>
      </c>
      <c r="P54" s="224">
        <v>0</v>
      </c>
      <c r="Q54" s="170"/>
    </row>
    <row r="55" spans="1:17" ht="15.75">
      <c r="A55" s="218">
        <v>52</v>
      </c>
      <c r="B55" s="219" t="s">
        <v>44</v>
      </c>
      <c r="C55" s="218" t="s">
        <v>45</v>
      </c>
      <c r="D55" s="226">
        <v>0</v>
      </c>
      <c r="E55" s="227">
        <v>0</v>
      </c>
      <c r="F55" s="227">
        <v>0</v>
      </c>
      <c r="G55" s="227">
        <v>0</v>
      </c>
      <c r="H55" s="220">
        <v>0</v>
      </c>
      <c r="I55" s="220">
        <v>0</v>
      </c>
      <c r="J55" s="227">
        <v>0</v>
      </c>
      <c r="K55" s="223">
        <v>0</v>
      </c>
      <c r="L55" s="227">
        <v>0</v>
      </c>
      <c r="M55" s="227">
        <v>0</v>
      </c>
      <c r="N55" s="227">
        <v>0</v>
      </c>
      <c r="O55" s="227">
        <v>0</v>
      </c>
      <c r="P55" s="224">
        <v>0</v>
      </c>
      <c r="Q55" s="170"/>
    </row>
    <row r="56" spans="1:17" ht="15.75">
      <c r="A56" s="218">
        <v>53</v>
      </c>
      <c r="B56" s="239" t="s">
        <v>96</v>
      </c>
      <c r="C56" s="218" t="s">
        <v>45</v>
      </c>
      <c r="D56" s="226">
        <v>37.78</v>
      </c>
      <c r="E56" s="232">
        <v>38.32</v>
      </c>
      <c r="F56" s="232">
        <v>38.38</v>
      </c>
      <c r="G56" s="233">
        <v>39.18</v>
      </c>
      <c r="H56" s="240">
        <v>39.18</v>
      </c>
      <c r="I56" s="240">
        <v>39.18</v>
      </c>
      <c r="J56" s="224">
        <v>40</v>
      </c>
      <c r="K56" s="234">
        <v>40.78</v>
      </c>
      <c r="L56" s="224">
        <v>39.74</v>
      </c>
      <c r="M56" s="225">
        <v>39.54</v>
      </c>
      <c r="N56" s="224">
        <v>39.68</v>
      </c>
      <c r="O56" s="224">
        <v>39.94</v>
      </c>
      <c r="P56" s="224">
        <v>39.74</v>
      </c>
      <c r="Q56" s="170"/>
    </row>
    <row r="57" spans="1:17" ht="15.75">
      <c r="A57" s="218">
        <v>54</v>
      </c>
      <c r="B57" s="219" t="s">
        <v>97</v>
      </c>
      <c r="C57" s="218" t="s">
        <v>45</v>
      </c>
      <c r="D57" s="226">
        <v>46.33</v>
      </c>
      <c r="E57" s="241">
        <v>44</v>
      </c>
      <c r="F57" s="241">
        <v>44</v>
      </c>
      <c r="G57" s="233">
        <v>46</v>
      </c>
      <c r="H57" s="240">
        <v>49</v>
      </c>
      <c r="I57" s="240">
        <v>47</v>
      </c>
      <c r="J57" s="224">
        <v>45.97</v>
      </c>
      <c r="K57" s="234">
        <v>47.45</v>
      </c>
      <c r="L57" s="224">
        <v>46.6</v>
      </c>
      <c r="M57" s="225">
        <v>45.93</v>
      </c>
      <c r="N57" s="220">
        <v>46.6</v>
      </c>
      <c r="O57" s="224">
        <v>48.27</v>
      </c>
      <c r="P57" s="224">
        <v>45.7</v>
      </c>
      <c r="Q57" s="170"/>
    </row>
    <row r="58" spans="1:17" ht="15.75">
      <c r="A58" s="218">
        <v>55</v>
      </c>
      <c r="B58" s="219" t="s">
        <v>46</v>
      </c>
      <c r="C58" s="218" t="s">
        <v>4</v>
      </c>
      <c r="D58" s="226">
        <v>138.8</v>
      </c>
      <c r="E58" s="241">
        <v>136</v>
      </c>
      <c r="F58" s="241">
        <v>138.8</v>
      </c>
      <c r="G58" s="242">
        <v>142.2</v>
      </c>
      <c r="H58" s="240">
        <v>140.8</v>
      </c>
      <c r="I58" s="240">
        <v>120.6</v>
      </c>
      <c r="J58" s="224">
        <v>125</v>
      </c>
      <c r="K58" s="234">
        <v>126.06</v>
      </c>
      <c r="L58" s="224">
        <v>131.63</v>
      </c>
      <c r="M58" s="225">
        <v>131.5</v>
      </c>
      <c r="N58" s="220">
        <v>133.5</v>
      </c>
      <c r="O58" s="220">
        <v>138.17</v>
      </c>
      <c r="P58" s="224">
        <v>135.67</v>
      </c>
      <c r="Q58" s="170"/>
    </row>
    <row r="59" spans="1:17" ht="15.75">
      <c r="A59" s="218">
        <v>56</v>
      </c>
      <c r="B59" s="219" t="s">
        <v>198</v>
      </c>
      <c r="C59" s="218" t="s">
        <v>4</v>
      </c>
      <c r="D59" s="226">
        <v>348.75</v>
      </c>
      <c r="E59" s="241">
        <v>373.33</v>
      </c>
      <c r="F59" s="241">
        <v>373.33</v>
      </c>
      <c r="G59" s="242">
        <v>373.4</v>
      </c>
      <c r="H59" s="240">
        <v>374</v>
      </c>
      <c r="I59" s="240">
        <v>357</v>
      </c>
      <c r="J59" s="224">
        <v>370</v>
      </c>
      <c r="K59" s="234">
        <v>368</v>
      </c>
      <c r="L59" s="224">
        <v>366</v>
      </c>
      <c r="M59" s="225">
        <v>368</v>
      </c>
      <c r="N59" s="240">
        <v>362</v>
      </c>
      <c r="O59" s="224">
        <v>364.2</v>
      </c>
      <c r="P59" s="224">
        <v>369.8</v>
      </c>
      <c r="Q59" s="170"/>
    </row>
    <row r="60" spans="1:17" ht="15.75">
      <c r="A60" s="218">
        <v>57</v>
      </c>
      <c r="B60" s="219" t="s">
        <v>99</v>
      </c>
      <c r="C60" s="218" t="s">
        <v>4</v>
      </c>
      <c r="D60" s="226">
        <v>225</v>
      </c>
      <c r="E60" s="241">
        <v>240</v>
      </c>
      <c r="F60" s="241">
        <v>240</v>
      </c>
      <c r="G60" s="242">
        <v>235.5</v>
      </c>
      <c r="H60" s="240">
        <v>234</v>
      </c>
      <c r="I60" s="240">
        <v>234</v>
      </c>
      <c r="J60" s="224">
        <v>243.33</v>
      </c>
      <c r="K60" s="234">
        <v>245.33</v>
      </c>
      <c r="L60" s="224">
        <v>242.83</v>
      </c>
      <c r="M60" s="225">
        <v>240.87</v>
      </c>
      <c r="N60" s="240">
        <v>238.33</v>
      </c>
      <c r="O60" s="224">
        <v>248.27</v>
      </c>
      <c r="P60" s="224">
        <v>248.27</v>
      </c>
      <c r="Q60" s="170"/>
    </row>
    <row r="61" spans="1:17" ht="15.75">
      <c r="A61" s="218">
        <v>58</v>
      </c>
      <c r="B61" s="219" t="s">
        <v>195</v>
      </c>
      <c r="C61" s="218" t="s">
        <v>4</v>
      </c>
      <c r="D61" s="226">
        <v>247.87</v>
      </c>
      <c r="E61" s="220">
        <v>248</v>
      </c>
      <c r="F61" s="220">
        <v>248</v>
      </c>
      <c r="G61" s="220">
        <v>256</v>
      </c>
      <c r="H61" s="240">
        <v>246</v>
      </c>
      <c r="I61" s="240">
        <v>246</v>
      </c>
      <c r="J61" s="224">
        <v>256</v>
      </c>
      <c r="K61" s="234">
        <v>270</v>
      </c>
      <c r="L61" s="224">
        <v>270</v>
      </c>
      <c r="M61" s="225">
        <v>270</v>
      </c>
      <c r="N61" s="240">
        <v>270</v>
      </c>
      <c r="O61" s="224">
        <v>252</v>
      </c>
      <c r="P61" s="224">
        <v>252</v>
      </c>
      <c r="Q61" s="170"/>
    </row>
    <row r="62" spans="1:17" ht="15.75">
      <c r="A62" s="218">
        <v>59</v>
      </c>
      <c r="B62" s="219" t="s">
        <v>47</v>
      </c>
      <c r="C62" s="218" t="s">
        <v>4</v>
      </c>
      <c r="D62" s="226">
        <v>327.48</v>
      </c>
      <c r="E62" s="241">
        <v>340.5</v>
      </c>
      <c r="F62" s="241">
        <v>337.3</v>
      </c>
      <c r="G62" s="242">
        <v>335</v>
      </c>
      <c r="H62" s="240">
        <v>350</v>
      </c>
      <c r="I62" s="240">
        <v>356</v>
      </c>
      <c r="J62" s="224">
        <v>344.33</v>
      </c>
      <c r="K62" s="234">
        <v>346</v>
      </c>
      <c r="L62" s="224">
        <v>365</v>
      </c>
      <c r="M62" s="225">
        <v>373.33</v>
      </c>
      <c r="N62" s="240">
        <v>365.33</v>
      </c>
      <c r="O62" s="224">
        <v>379.33</v>
      </c>
      <c r="P62" s="224">
        <v>379.95</v>
      </c>
      <c r="Q62" s="170"/>
    </row>
    <row r="63" spans="1:17" ht="15.75">
      <c r="A63" s="218">
        <v>60</v>
      </c>
      <c r="B63" s="219" t="s">
        <v>48</v>
      </c>
      <c r="C63" s="218" t="s">
        <v>4</v>
      </c>
      <c r="D63" s="226">
        <v>125.2</v>
      </c>
      <c r="E63" s="241">
        <v>131.75</v>
      </c>
      <c r="F63" s="241">
        <v>130.4</v>
      </c>
      <c r="G63" s="242">
        <v>133.8</v>
      </c>
      <c r="H63" s="240">
        <v>131.8</v>
      </c>
      <c r="I63" s="240">
        <v>131.2</v>
      </c>
      <c r="J63" s="224">
        <v>126.6</v>
      </c>
      <c r="K63" s="234">
        <v>126.6</v>
      </c>
      <c r="L63" s="224">
        <v>126.6</v>
      </c>
      <c r="M63" s="225">
        <v>126.6</v>
      </c>
      <c r="N63" s="240">
        <v>126.6</v>
      </c>
      <c r="O63" s="224">
        <v>127</v>
      </c>
      <c r="P63" s="224">
        <v>127.12</v>
      </c>
      <c r="Q63" s="170"/>
    </row>
    <row r="64" spans="1:17" ht="15.75">
      <c r="A64" s="218">
        <v>61</v>
      </c>
      <c r="B64" s="219" t="s">
        <v>49</v>
      </c>
      <c r="C64" s="218" t="s">
        <v>4</v>
      </c>
      <c r="D64" s="226">
        <v>285.7</v>
      </c>
      <c r="E64" s="241">
        <v>285.7</v>
      </c>
      <c r="F64" s="241">
        <v>285.7</v>
      </c>
      <c r="G64" s="242">
        <v>259.65</v>
      </c>
      <c r="H64" s="240">
        <v>275.7</v>
      </c>
      <c r="I64" s="240">
        <v>270.7</v>
      </c>
      <c r="J64" s="224">
        <v>187.8</v>
      </c>
      <c r="K64" s="234">
        <v>219.9</v>
      </c>
      <c r="L64" s="243">
        <v>215</v>
      </c>
      <c r="M64" s="244">
        <v>219.9</v>
      </c>
      <c r="N64" s="245">
        <v>0</v>
      </c>
      <c r="O64" s="243">
        <v>399</v>
      </c>
      <c r="P64" s="224">
        <v>399.7</v>
      </c>
      <c r="Q64" s="170"/>
    </row>
    <row r="65" spans="1:17" ht="15.75">
      <c r="A65" s="218">
        <v>62</v>
      </c>
      <c r="B65" s="219" t="s">
        <v>50</v>
      </c>
      <c r="C65" s="218" t="s">
        <v>51</v>
      </c>
      <c r="D65" s="226">
        <v>59.02</v>
      </c>
      <c r="E65" s="241">
        <v>58.95</v>
      </c>
      <c r="F65" s="241">
        <v>57.28</v>
      </c>
      <c r="G65" s="242">
        <v>54.8</v>
      </c>
      <c r="H65" s="240">
        <v>42.75</v>
      </c>
      <c r="I65" s="240">
        <v>40.38</v>
      </c>
      <c r="J65" s="224">
        <v>45.13</v>
      </c>
      <c r="K65" s="234">
        <v>36.13</v>
      </c>
      <c r="L65" s="224">
        <v>33.3</v>
      </c>
      <c r="M65" s="225">
        <v>39.45</v>
      </c>
      <c r="N65" s="240">
        <v>45</v>
      </c>
      <c r="O65" s="224">
        <v>56.3</v>
      </c>
      <c r="P65" s="224">
        <v>52.37</v>
      </c>
      <c r="Q65" s="170"/>
    </row>
    <row r="66" spans="1:17" ht="15.75">
      <c r="A66" s="218">
        <v>63</v>
      </c>
      <c r="B66" s="219" t="s">
        <v>52</v>
      </c>
      <c r="C66" s="218" t="s">
        <v>51</v>
      </c>
      <c r="D66" s="226">
        <v>56.55</v>
      </c>
      <c r="E66" s="241">
        <v>58.2</v>
      </c>
      <c r="F66" s="241">
        <v>56.55</v>
      </c>
      <c r="G66" s="242">
        <v>51.25</v>
      </c>
      <c r="H66" s="240">
        <v>0</v>
      </c>
      <c r="I66" s="240">
        <v>0</v>
      </c>
      <c r="J66" s="224">
        <v>0</v>
      </c>
      <c r="K66" s="234">
        <v>0</v>
      </c>
      <c r="L66" s="224">
        <v>29.5</v>
      </c>
      <c r="M66" s="225">
        <v>37.2</v>
      </c>
      <c r="N66" s="240">
        <v>44.3</v>
      </c>
      <c r="O66" s="224">
        <v>0</v>
      </c>
      <c r="P66" s="224">
        <v>0</v>
      </c>
      <c r="Q66" s="170"/>
    </row>
    <row r="67" spans="1:17" ht="15.75">
      <c r="A67" s="218">
        <v>64</v>
      </c>
      <c r="B67" s="219" t="s">
        <v>53</v>
      </c>
      <c r="C67" s="218" t="s">
        <v>4</v>
      </c>
      <c r="D67" s="226">
        <v>80</v>
      </c>
      <c r="E67" s="241">
        <v>77.75</v>
      </c>
      <c r="F67" s="241">
        <v>80</v>
      </c>
      <c r="G67" s="242">
        <v>81.4</v>
      </c>
      <c r="H67" s="240">
        <v>82.2</v>
      </c>
      <c r="I67" s="240">
        <v>79.6</v>
      </c>
      <c r="J67" s="224">
        <v>81.6</v>
      </c>
      <c r="K67" s="234">
        <v>82.6</v>
      </c>
      <c r="L67" s="224">
        <v>84.8</v>
      </c>
      <c r="M67" s="225">
        <v>82.6</v>
      </c>
      <c r="N67" s="240">
        <v>86.8</v>
      </c>
      <c r="O67" s="224">
        <v>86</v>
      </c>
      <c r="P67" s="224">
        <v>83.9</v>
      </c>
      <c r="Q67" s="170"/>
    </row>
    <row r="68" spans="1:17" ht="15.75">
      <c r="A68" s="218">
        <v>65</v>
      </c>
      <c r="B68" s="219" t="s">
        <v>54</v>
      </c>
      <c r="C68" s="218" t="s">
        <v>45</v>
      </c>
      <c r="D68" s="226">
        <v>102.7</v>
      </c>
      <c r="E68" s="241">
        <v>100.38</v>
      </c>
      <c r="F68" s="241">
        <v>103.98</v>
      </c>
      <c r="G68" s="242">
        <v>99.2</v>
      </c>
      <c r="H68" s="240">
        <v>102.6</v>
      </c>
      <c r="I68" s="240">
        <v>101.2</v>
      </c>
      <c r="J68" s="224">
        <v>101.16</v>
      </c>
      <c r="K68" s="234">
        <v>100.4</v>
      </c>
      <c r="L68" s="224">
        <v>100.46</v>
      </c>
      <c r="M68" s="225">
        <v>100.8</v>
      </c>
      <c r="N68" s="240">
        <v>101.6</v>
      </c>
      <c r="O68" s="224">
        <v>98</v>
      </c>
      <c r="P68" s="224">
        <v>99.98</v>
      </c>
      <c r="Q68" s="170"/>
    </row>
    <row r="69" spans="1:17" ht="15.75">
      <c r="A69" s="218">
        <v>66</v>
      </c>
      <c r="B69" s="219" t="s">
        <v>100</v>
      </c>
      <c r="C69" s="218" t="s">
        <v>4</v>
      </c>
      <c r="D69" s="226">
        <v>10.1</v>
      </c>
      <c r="E69" s="241">
        <v>11.33</v>
      </c>
      <c r="F69" s="241">
        <v>11.33</v>
      </c>
      <c r="G69" s="242">
        <v>11.33</v>
      </c>
      <c r="H69" s="240">
        <v>11.25</v>
      </c>
      <c r="I69" s="240">
        <v>11.5</v>
      </c>
      <c r="J69" s="224">
        <v>11.55</v>
      </c>
      <c r="K69" s="234">
        <v>11.55</v>
      </c>
      <c r="L69" s="224">
        <v>11.55</v>
      </c>
      <c r="M69" s="225">
        <v>11.5</v>
      </c>
      <c r="N69" s="240">
        <v>11.5</v>
      </c>
      <c r="O69" s="224">
        <v>11.5</v>
      </c>
      <c r="P69" s="224">
        <v>11.5</v>
      </c>
      <c r="Q69" s="170"/>
    </row>
    <row r="70" spans="1:17" ht="15.75">
      <c r="A70" s="218">
        <v>67</v>
      </c>
      <c r="B70" s="219" t="s">
        <v>101</v>
      </c>
      <c r="C70" s="218" t="s">
        <v>4</v>
      </c>
      <c r="D70" s="226">
        <v>10.9</v>
      </c>
      <c r="E70" s="241">
        <v>10.24</v>
      </c>
      <c r="F70" s="241">
        <v>10.24</v>
      </c>
      <c r="G70" s="241">
        <v>10.32</v>
      </c>
      <c r="H70" s="240">
        <v>10.32</v>
      </c>
      <c r="I70" s="240">
        <v>10.32</v>
      </c>
      <c r="J70" s="224">
        <v>10.78</v>
      </c>
      <c r="K70" s="234">
        <v>10.78</v>
      </c>
      <c r="L70" s="224">
        <v>10.78</v>
      </c>
      <c r="M70" s="225">
        <v>10.78</v>
      </c>
      <c r="N70" s="240">
        <v>10.98</v>
      </c>
      <c r="O70" s="224">
        <v>10.98</v>
      </c>
      <c r="P70" s="224">
        <v>10.98</v>
      </c>
      <c r="Q70" s="170"/>
    </row>
    <row r="71" spans="1:17" ht="15.75">
      <c r="A71" s="218">
        <v>68</v>
      </c>
      <c r="B71" s="219" t="s">
        <v>56</v>
      </c>
      <c r="C71" s="218" t="s">
        <v>4</v>
      </c>
      <c r="D71" s="226">
        <v>433</v>
      </c>
      <c r="E71" s="241">
        <v>426.33</v>
      </c>
      <c r="F71" s="241">
        <v>426.33</v>
      </c>
      <c r="G71" s="242">
        <v>453.33</v>
      </c>
      <c r="H71" s="240">
        <v>480</v>
      </c>
      <c r="I71" s="240">
        <v>512</v>
      </c>
      <c r="J71" s="224">
        <v>512</v>
      </c>
      <c r="K71" s="234">
        <v>512</v>
      </c>
      <c r="L71" s="224">
        <v>518</v>
      </c>
      <c r="M71" s="225">
        <v>514</v>
      </c>
      <c r="N71" s="240">
        <v>524</v>
      </c>
      <c r="O71" s="224">
        <v>522</v>
      </c>
      <c r="P71" s="224">
        <v>532</v>
      </c>
      <c r="Q71" s="170"/>
    </row>
    <row r="72" spans="1:17" ht="15.75">
      <c r="A72" s="218">
        <v>69</v>
      </c>
      <c r="B72" s="219" t="s">
        <v>107</v>
      </c>
      <c r="C72" s="218" t="s">
        <v>4</v>
      </c>
      <c r="D72" s="226">
        <v>2155</v>
      </c>
      <c r="E72" s="241">
        <v>2155</v>
      </c>
      <c r="F72" s="241">
        <v>2155</v>
      </c>
      <c r="G72" s="242">
        <v>2106</v>
      </c>
      <c r="H72" s="240">
        <v>2104</v>
      </c>
      <c r="I72" s="240">
        <v>2145</v>
      </c>
      <c r="J72" s="224">
        <v>2085</v>
      </c>
      <c r="K72" s="234">
        <v>2137.5</v>
      </c>
      <c r="L72" s="224">
        <v>2085</v>
      </c>
      <c r="M72" s="225">
        <v>2137.5</v>
      </c>
      <c r="N72" s="240">
        <v>2135</v>
      </c>
      <c r="O72" s="224">
        <v>2135</v>
      </c>
      <c r="P72" s="224">
        <v>2135</v>
      </c>
      <c r="Q72" s="170"/>
    </row>
    <row r="73" spans="1:16" ht="15.75">
      <c r="A73" s="219"/>
      <c r="B73" s="219"/>
      <c r="C73" s="219"/>
      <c r="D73" s="246">
        <f>SUM(D4:D72)</f>
        <v>11051.59</v>
      </c>
      <c r="E73" s="246">
        <f aca="true" t="shared" si="0" ref="E73:J73">SUM(E4:E72)</f>
        <v>11338.55</v>
      </c>
      <c r="F73" s="246">
        <f t="shared" si="0"/>
        <v>11039.64</v>
      </c>
      <c r="G73" s="246">
        <f t="shared" si="0"/>
        <v>11003.9</v>
      </c>
      <c r="H73" s="249">
        <f t="shared" si="0"/>
        <v>10982.840000000002</v>
      </c>
      <c r="I73" s="249">
        <f t="shared" si="0"/>
        <v>11016.490000000002</v>
      </c>
      <c r="J73" s="246">
        <f t="shared" si="0"/>
        <v>10798.750000000002</v>
      </c>
      <c r="K73" s="246">
        <f aca="true" t="shared" si="1" ref="K73:P73">SUM(K4:K72)</f>
        <v>10853.210000000003</v>
      </c>
      <c r="L73" s="246">
        <f t="shared" si="1"/>
        <v>10561.82</v>
      </c>
      <c r="M73" s="246">
        <f t="shared" si="1"/>
        <v>10736.05</v>
      </c>
      <c r="N73" s="246">
        <f t="shared" si="1"/>
        <v>10970.730000000001</v>
      </c>
      <c r="O73" s="246">
        <f t="shared" si="1"/>
        <v>11069.23</v>
      </c>
      <c r="P73" s="271">
        <f t="shared" si="1"/>
        <v>11085.169999999998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10" ht="15.75">
      <c r="A76" s="86" t="s">
        <v>200</v>
      </c>
      <c r="B76" s="86"/>
      <c r="C76" s="87"/>
      <c r="D76" s="88"/>
      <c r="E76" s="88"/>
      <c r="F76" s="89"/>
      <c r="G76" s="89"/>
      <c r="H76" s="86"/>
      <c r="I76" s="91" t="s">
        <v>176</v>
      </c>
      <c r="J76" s="86"/>
    </row>
    <row r="77" spans="1:10" ht="15.75">
      <c r="A77" s="86"/>
      <c r="B77" s="86"/>
      <c r="C77" s="92"/>
      <c r="D77" s="93"/>
      <c r="E77" s="93"/>
      <c r="F77" s="89"/>
      <c r="G77" s="90"/>
      <c r="H77" s="86"/>
      <c r="I77" s="95" t="s">
        <v>79</v>
      </c>
      <c r="J77" s="86"/>
    </row>
    <row r="78" spans="1:10" ht="15.75">
      <c r="A78" s="86"/>
      <c r="B78" s="86"/>
      <c r="C78" s="92"/>
      <c r="D78" s="86"/>
      <c r="E78" s="86"/>
      <c r="F78" s="89"/>
      <c r="G78" s="94" t="s">
        <v>78</v>
      </c>
      <c r="H78" s="97"/>
      <c r="I78" s="86"/>
      <c r="J78" s="86"/>
    </row>
    <row r="79" spans="1:10" ht="15.75">
      <c r="A79" s="98" t="s">
        <v>199</v>
      </c>
      <c r="B79" s="99"/>
      <c r="C79" s="92"/>
      <c r="D79" s="86"/>
      <c r="E79" s="86"/>
      <c r="F79" s="89"/>
      <c r="G79" s="96"/>
      <c r="H79" s="97"/>
      <c r="I79" s="86"/>
      <c r="J79" s="86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0"/>
  <sheetViews>
    <sheetView view="pageBreakPreview" zoomScale="78" zoomScaleNormal="77" zoomScaleSheetLayoutView="78" zoomScalePageLayoutView="0" workbookViewId="0" topLeftCell="C37">
      <selection activeCell="D43" sqref="D43"/>
    </sheetView>
  </sheetViews>
  <sheetFormatPr defaultColWidth="8.796875" defaultRowHeight="15"/>
  <cols>
    <col min="1" max="1" width="3.69921875" style="155" customWidth="1"/>
    <col min="2" max="2" width="34.09765625" style="155" customWidth="1"/>
    <col min="3" max="3" width="7.59765625" style="155" customWidth="1"/>
    <col min="4" max="4" width="8.8984375" style="155" customWidth="1"/>
    <col min="5" max="5" width="7.796875" style="155" customWidth="1"/>
    <col min="6" max="6" width="8.796875" style="155" customWidth="1"/>
    <col min="7" max="7" width="8.296875" style="155" customWidth="1"/>
    <col min="8" max="8" width="9.296875" style="155" customWidth="1"/>
    <col min="9" max="9" width="8.296875" style="155" customWidth="1"/>
    <col min="10" max="10" width="8.796875" style="155" customWidth="1"/>
    <col min="11" max="11" width="8.3984375" style="155" customWidth="1"/>
    <col min="12" max="12" width="8.296875" style="155" customWidth="1"/>
    <col min="13" max="13" width="9.59765625" style="155" customWidth="1"/>
    <col min="14" max="14" width="9.09765625" style="155" customWidth="1"/>
    <col min="15" max="15" width="8.3984375" style="155" customWidth="1"/>
    <col min="16" max="16384" width="8.8984375" style="155" customWidth="1"/>
  </cols>
  <sheetData>
    <row r="1" spans="1:16" ht="15.75">
      <c r="A1" s="353" t="s">
        <v>179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ht="6" customHeight="1"/>
    <row r="3" spans="1:16" s="160" customFormat="1" ht="45">
      <c r="A3" s="156" t="s">
        <v>160</v>
      </c>
      <c r="B3" s="156" t="s">
        <v>1</v>
      </c>
      <c r="C3" s="157" t="s">
        <v>2</v>
      </c>
      <c r="D3" s="158" t="s">
        <v>180</v>
      </c>
      <c r="E3" s="158" t="s">
        <v>181</v>
      </c>
      <c r="F3" s="159" t="s">
        <v>182</v>
      </c>
      <c r="G3" s="156" t="s">
        <v>183</v>
      </c>
      <c r="H3" s="156" t="s">
        <v>184</v>
      </c>
      <c r="I3" s="156" t="s">
        <v>185</v>
      </c>
      <c r="J3" s="156" t="s">
        <v>186</v>
      </c>
      <c r="K3" s="159" t="s">
        <v>187</v>
      </c>
      <c r="L3" s="156" t="s">
        <v>188</v>
      </c>
      <c r="M3" s="156" t="s">
        <v>189</v>
      </c>
      <c r="N3" s="158" t="s">
        <v>190</v>
      </c>
      <c r="O3" s="158" t="s">
        <v>191</v>
      </c>
      <c r="P3" s="202" t="s">
        <v>192</v>
      </c>
    </row>
    <row r="4" spans="1:17" ht="15">
      <c r="A4" s="161">
        <v>1</v>
      </c>
      <c r="B4" s="162" t="s">
        <v>3</v>
      </c>
      <c r="C4" s="161" t="s">
        <v>4</v>
      </c>
      <c r="D4" s="169">
        <v>44.48</v>
      </c>
      <c r="E4" s="164">
        <v>39.1</v>
      </c>
      <c r="F4" s="164">
        <v>40.9</v>
      </c>
      <c r="G4" s="165">
        <v>40.54</v>
      </c>
      <c r="H4" s="166">
        <v>40.8</v>
      </c>
      <c r="I4" s="166">
        <v>44.72</v>
      </c>
      <c r="J4" s="167">
        <v>44.22</v>
      </c>
      <c r="K4" s="166">
        <v>44.56</v>
      </c>
      <c r="L4" s="167">
        <v>43.06</v>
      </c>
      <c r="M4" s="168">
        <v>43.06</v>
      </c>
      <c r="N4" s="169">
        <v>42.32</v>
      </c>
      <c r="O4" s="167">
        <v>43.26</v>
      </c>
      <c r="P4" s="212">
        <v>42.52</v>
      </c>
      <c r="Q4" s="170"/>
    </row>
    <row r="5" spans="1:17" ht="15">
      <c r="A5" s="161">
        <v>2</v>
      </c>
      <c r="B5" s="162" t="s">
        <v>5</v>
      </c>
      <c r="C5" s="161" t="s">
        <v>4</v>
      </c>
      <c r="D5" s="169">
        <v>142.13</v>
      </c>
      <c r="E5" s="164">
        <v>139.57</v>
      </c>
      <c r="F5" s="164">
        <v>140.47</v>
      </c>
      <c r="G5" s="163">
        <v>125.8</v>
      </c>
      <c r="H5" s="166">
        <v>132.47</v>
      </c>
      <c r="I5" s="166">
        <v>122.33</v>
      </c>
      <c r="J5" s="167">
        <v>122.67</v>
      </c>
      <c r="K5" s="166">
        <v>122.58</v>
      </c>
      <c r="L5" s="167">
        <v>119.67</v>
      </c>
      <c r="M5" s="168">
        <v>119.67</v>
      </c>
      <c r="N5" s="169">
        <v>117</v>
      </c>
      <c r="O5" s="167">
        <v>114</v>
      </c>
      <c r="P5" s="212">
        <v>119</v>
      </c>
      <c r="Q5" s="170"/>
    </row>
    <row r="6" spans="1:17" ht="15">
      <c r="A6" s="161">
        <v>3</v>
      </c>
      <c r="B6" s="162" t="s">
        <v>6</v>
      </c>
      <c r="C6" s="161" t="s">
        <v>4</v>
      </c>
      <c r="D6" s="169">
        <v>32.78</v>
      </c>
      <c r="E6" s="164">
        <v>31.98</v>
      </c>
      <c r="F6" s="164">
        <v>31.4</v>
      </c>
      <c r="G6" s="163">
        <v>29.8</v>
      </c>
      <c r="H6" s="166">
        <v>32.7</v>
      </c>
      <c r="I6" s="166">
        <v>28.78</v>
      </c>
      <c r="J6" s="167">
        <v>29.78</v>
      </c>
      <c r="K6" s="166">
        <v>29.98</v>
      </c>
      <c r="L6" s="167">
        <v>29.38</v>
      </c>
      <c r="M6" s="168">
        <v>28.98</v>
      </c>
      <c r="N6" s="169">
        <v>30.98</v>
      </c>
      <c r="O6" s="167">
        <v>30.2</v>
      </c>
      <c r="P6" s="212">
        <v>29.8</v>
      </c>
      <c r="Q6" s="170"/>
    </row>
    <row r="7" spans="1:17" ht="15">
      <c r="A7" s="161">
        <v>4</v>
      </c>
      <c r="B7" s="162" t="s">
        <v>81</v>
      </c>
      <c r="C7" s="161" t="s">
        <v>4</v>
      </c>
      <c r="D7" s="169">
        <v>73.16</v>
      </c>
      <c r="E7" s="164">
        <v>70.16</v>
      </c>
      <c r="F7" s="164">
        <v>69.96</v>
      </c>
      <c r="G7" s="163">
        <v>66.46</v>
      </c>
      <c r="H7" s="166">
        <v>65.48</v>
      </c>
      <c r="I7" s="166">
        <v>68.76</v>
      </c>
      <c r="J7" s="167">
        <v>67.4</v>
      </c>
      <c r="K7" s="166">
        <v>68.45</v>
      </c>
      <c r="L7" s="167">
        <v>66.6</v>
      </c>
      <c r="M7" s="168">
        <v>62.46</v>
      </c>
      <c r="N7" s="169">
        <v>62.38</v>
      </c>
      <c r="O7" s="167">
        <v>58.04</v>
      </c>
      <c r="P7" s="212">
        <v>56.18</v>
      </c>
      <c r="Q7" s="170"/>
    </row>
    <row r="8" spans="1:17" ht="15">
      <c r="A8" s="161">
        <v>5</v>
      </c>
      <c r="B8" s="162" t="s">
        <v>7</v>
      </c>
      <c r="C8" s="161" t="s">
        <v>4</v>
      </c>
      <c r="D8" s="169">
        <v>34.76</v>
      </c>
      <c r="E8" s="164">
        <v>37.56</v>
      </c>
      <c r="F8" s="164">
        <v>36.94</v>
      </c>
      <c r="G8" s="163">
        <v>36.96</v>
      </c>
      <c r="H8" s="166">
        <v>35.69</v>
      </c>
      <c r="I8" s="166">
        <v>36.59</v>
      </c>
      <c r="J8" s="167">
        <v>35.36</v>
      </c>
      <c r="K8" s="166">
        <v>33.66</v>
      </c>
      <c r="L8" s="167">
        <v>35.08</v>
      </c>
      <c r="M8" s="168">
        <v>36.22</v>
      </c>
      <c r="N8" s="171">
        <v>35.02</v>
      </c>
      <c r="O8" s="167">
        <v>33.36</v>
      </c>
      <c r="P8" s="212">
        <v>36.62</v>
      </c>
      <c r="Q8" s="170"/>
    </row>
    <row r="9" spans="1:17" ht="15">
      <c r="A9" s="161">
        <v>6</v>
      </c>
      <c r="B9" s="162" t="s">
        <v>8</v>
      </c>
      <c r="C9" s="161" t="s">
        <v>4</v>
      </c>
      <c r="D9" s="169">
        <v>70.9</v>
      </c>
      <c r="E9" s="164">
        <v>73.3</v>
      </c>
      <c r="F9" s="164">
        <v>76.4</v>
      </c>
      <c r="G9" s="163">
        <v>77.28</v>
      </c>
      <c r="H9" s="166">
        <v>78.22</v>
      </c>
      <c r="I9" s="166">
        <v>81.94</v>
      </c>
      <c r="J9" s="167">
        <v>83.76</v>
      </c>
      <c r="K9" s="166">
        <v>81</v>
      </c>
      <c r="L9" s="167">
        <v>85.33</v>
      </c>
      <c r="M9" s="168">
        <v>85.76</v>
      </c>
      <c r="N9" s="169">
        <v>87.78</v>
      </c>
      <c r="O9" s="167">
        <v>84.86</v>
      </c>
      <c r="P9" s="212">
        <v>85.78</v>
      </c>
      <c r="Q9" s="170"/>
    </row>
    <row r="10" spans="1:17" ht="15.75">
      <c r="A10" s="161">
        <v>7</v>
      </c>
      <c r="B10" s="162" t="s">
        <v>9</v>
      </c>
      <c r="C10" s="161" t="s">
        <v>4</v>
      </c>
      <c r="D10" s="171">
        <v>39.9</v>
      </c>
      <c r="E10" s="164">
        <v>40.9</v>
      </c>
      <c r="F10" s="164">
        <v>40.9</v>
      </c>
      <c r="G10" s="163">
        <v>39.9</v>
      </c>
      <c r="H10" s="166">
        <v>40.55</v>
      </c>
      <c r="I10" s="206">
        <v>0</v>
      </c>
      <c r="J10" s="167">
        <v>0</v>
      </c>
      <c r="K10" s="166">
        <v>80</v>
      </c>
      <c r="L10" s="167">
        <v>0</v>
      </c>
      <c r="M10" s="168">
        <v>0</v>
      </c>
      <c r="N10" s="169">
        <v>0</v>
      </c>
      <c r="O10" s="167">
        <v>0</v>
      </c>
      <c r="P10" s="212">
        <v>0</v>
      </c>
      <c r="Q10" s="170"/>
    </row>
    <row r="11" spans="1:17" ht="15">
      <c r="A11" s="161">
        <v>8</v>
      </c>
      <c r="B11" s="162" t="s">
        <v>10</v>
      </c>
      <c r="C11" s="161" t="s">
        <v>4</v>
      </c>
      <c r="D11" s="171">
        <v>32.43</v>
      </c>
      <c r="E11" s="164">
        <v>30.7</v>
      </c>
      <c r="F11" s="164">
        <v>29.63</v>
      </c>
      <c r="G11" s="163">
        <v>28.78</v>
      </c>
      <c r="H11" s="166">
        <v>28.7</v>
      </c>
      <c r="I11" s="166">
        <v>29.08</v>
      </c>
      <c r="J11" s="167">
        <v>29.83</v>
      </c>
      <c r="K11" s="166">
        <v>28.62</v>
      </c>
      <c r="L11" s="167">
        <v>27.88</v>
      </c>
      <c r="M11" s="168">
        <v>27.7</v>
      </c>
      <c r="N11" s="169">
        <v>30.02</v>
      </c>
      <c r="O11" s="167">
        <v>29.5</v>
      </c>
      <c r="P11" s="212">
        <v>28.88</v>
      </c>
      <c r="Q11" s="170"/>
    </row>
    <row r="12" spans="1:17" ht="15">
      <c r="A12" s="161">
        <v>9</v>
      </c>
      <c r="B12" s="162" t="s">
        <v>11</v>
      </c>
      <c r="C12" s="161" t="s">
        <v>4</v>
      </c>
      <c r="D12" s="171">
        <v>45.23</v>
      </c>
      <c r="E12" s="164">
        <v>42.34</v>
      </c>
      <c r="F12" s="164">
        <v>39.39</v>
      </c>
      <c r="G12" s="163">
        <v>35.64</v>
      </c>
      <c r="H12" s="166">
        <v>40.2</v>
      </c>
      <c r="I12" s="166">
        <v>41.98</v>
      </c>
      <c r="J12" s="167">
        <v>43.58</v>
      </c>
      <c r="K12" s="166">
        <v>43.55</v>
      </c>
      <c r="L12" s="167">
        <v>42.12</v>
      </c>
      <c r="M12" s="168">
        <v>43.82</v>
      </c>
      <c r="N12" s="171">
        <v>39.9</v>
      </c>
      <c r="O12" s="167">
        <v>37.38</v>
      </c>
      <c r="P12" s="212">
        <v>37.3</v>
      </c>
      <c r="Q12" s="170"/>
    </row>
    <row r="13" spans="1:17" ht="15">
      <c r="A13" s="161">
        <v>10</v>
      </c>
      <c r="B13" s="162" t="s">
        <v>12</v>
      </c>
      <c r="C13" s="161" t="s">
        <v>4</v>
      </c>
      <c r="D13" s="171">
        <v>34.1</v>
      </c>
      <c r="E13" s="164">
        <v>31.78</v>
      </c>
      <c r="F13" s="164">
        <v>34.28</v>
      </c>
      <c r="G13" s="163">
        <v>37.82</v>
      </c>
      <c r="H13" s="166">
        <v>39.58</v>
      </c>
      <c r="I13" s="166">
        <v>41.96</v>
      </c>
      <c r="J13" s="172">
        <v>40.5</v>
      </c>
      <c r="K13" s="166">
        <v>42.82</v>
      </c>
      <c r="L13" s="172">
        <v>41</v>
      </c>
      <c r="M13" s="168">
        <v>35.38</v>
      </c>
      <c r="N13" s="169">
        <v>34.9</v>
      </c>
      <c r="O13" s="167">
        <v>33.9</v>
      </c>
      <c r="P13" s="212">
        <v>33.43</v>
      </c>
      <c r="Q13" s="170"/>
    </row>
    <row r="14" spans="1:17" ht="15">
      <c r="A14" s="161">
        <v>11</v>
      </c>
      <c r="B14" s="162" t="s">
        <v>13</v>
      </c>
      <c r="C14" s="161" t="s">
        <v>4</v>
      </c>
      <c r="D14" s="169">
        <v>37.45</v>
      </c>
      <c r="E14" s="164">
        <v>37.16</v>
      </c>
      <c r="F14" s="164">
        <v>37.16</v>
      </c>
      <c r="G14" s="163">
        <v>37.04</v>
      </c>
      <c r="H14" s="166">
        <v>38.28</v>
      </c>
      <c r="I14" s="166">
        <v>38.6</v>
      </c>
      <c r="J14" s="172">
        <v>38.6</v>
      </c>
      <c r="K14" s="166">
        <v>37.35</v>
      </c>
      <c r="L14" s="172">
        <v>39.3</v>
      </c>
      <c r="M14" s="168">
        <v>39.44</v>
      </c>
      <c r="N14" s="169">
        <v>39.5</v>
      </c>
      <c r="O14" s="167">
        <v>39.6</v>
      </c>
      <c r="P14" s="212">
        <v>38.24</v>
      </c>
      <c r="Q14" s="170"/>
    </row>
    <row r="15" spans="1:17" ht="15">
      <c r="A15" s="161">
        <v>12</v>
      </c>
      <c r="B15" s="162" t="s">
        <v>14</v>
      </c>
      <c r="C15" s="161" t="s">
        <v>4</v>
      </c>
      <c r="D15" s="169">
        <v>35.32</v>
      </c>
      <c r="E15" s="164">
        <v>35.08</v>
      </c>
      <c r="F15" s="164">
        <v>34.32</v>
      </c>
      <c r="G15" s="163">
        <v>34.88</v>
      </c>
      <c r="H15" s="166">
        <v>34.16</v>
      </c>
      <c r="I15" s="166">
        <v>34.92</v>
      </c>
      <c r="J15" s="167">
        <v>34.92</v>
      </c>
      <c r="K15" s="166">
        <v>34.92</v>
      </c>
      <c r="L15" s="167">
        <v>34.96</v>
      </c>
      <c r="M15" s="168">
        <v>34.96</v>
      </c>
      <c r="N15" s="169">
        <v>34.96</v>
      </c>
      <c r="O15" s="167">
        <v>34.56</v>
      </c>
      <c r="P15" s="212">
        <v>34.56</v>
      </c>
      <c r="Q15" s="170"/>
    </row>
    <row r="16" spans="1:17" ht="15">
      <c r="A16" s="161">
        <v>13</v>
      </c>
      <c r="B16" s="162" t="s">
        <v>83</v>
      </c>
      <c r="C16" s="161" t="s">
        <v>4</v>
      </c>
      <c r="D16" s="169">
        <v>82.78</v>
      </c>
      <c r="E16" s="164">
        <v>81.02</v>
      </c>
      <c r="F16" s="164">
        <v>80.42</v>
      </c>
      <c r="G16" s="163">
        <v>81.02</v>
      </c>
      <c r="H16" s="166">
        <v>78.2</v>
      </c>
      <c r="I16" s="166">
        <v>79.26</v>
      </c>
      <c r="J16" s="172">
        <v>77.9</v>
      </c>
      <c r="K16" s="166">
        <v>77.3</v>
      </c>
      <c r="L16" s="172">
        <v>77.1</v>
      </c>
      <c r="M16" s="168">
        <v>77.7</v>
      </c>
      <c r="N16" s="169">
        <v>78.3</v>
      </c>
      <c r="O16" s="167">
        <v>79</v>
      </c>
      <c r="P16" s="212">
        <v>78.4</v>
      </c>
      <c r="Q16" s="170"/>
    </row>
    <row r="17" spans="1:17" ht="15">
      <c r="A17" s="161">
        <v>14</v>
      </c>
      <c r="B17" s="162" t="s">
        <v>82</v>
      </c>
      <c r="C17" s="161" t="s">
        <v>4</v>
      </c>
      <c r="D17" s="169">
        <v>155.13</v>
      </c>
      <c r="E17" s="164">
        <v>150.7</v>
      </c>
      <c r="F17" s="164">
        <v>149.7</v>
      </c>
      <c r="G17" s="163">
        <v>149.9</v>
      </c>
      <c r="H17" s="166">
        <v>142.8</v>
      </c>
      <c r="I17" s="166">
        <v>139.75</v>
      </c>
      <c r="J17" s="172">
        <v>138.5</v>
      </c>
      <c r="K17" s="166">
        <v>138.38</v>
      </c>
      <c r="L17" s="172">
        <v>136.83</v>
      </c>
      <c r="M17" s="168">
        <v>138.38</v>
      </c>
      <c r="N17" s="169">
        <v>138.8</v>
      </c>
      <c r="O17" s="167">
        <v>139.33</v>
      </c>
      <c r="P17" s="212">
        <v>138.13</v>
      </c>
      <c r="Q17" s="170"/>
    </row>
    <row r="18" spans="1:17" ht="15">
      <c r="A18" s="161">
        <v>15</v>
      </c>
      <c r="B18" s="162" t="s">
        <v>84</v>
      </c>
      <c r="C18" s="161" t="s">
        <v>4</v>
      </c>
      <c r="D18" s="169">
        <v>41.4</v>
      </c>
      <c r="E18" s="164">
        <v>41.3</v>
      </c>
      <c r="F18" s="164">
        <v>41.7</v>
      </c>
      <c r="G18" s="163">
        <v>41.7</v>
      </c>
      <c r="H18" s="166">
        <v>42.3</v>
      </c>
      <c r="I18" s="166">
        <v>42</v>
      </c>
      <c r="J18" s="172">
        <v>41.4</v>
      </c>
      <c r="K18" s="166">
        <v>40.64</v>
      </c>
      <c r="L18" s="172">
        <v>41.6</v>
      </c>
      <c r="M18" s="168">
        <v>42.3</v>
      </c>
      <c r="N18" s="169">
        <v>42.5</v>
      </c>
      <c r="O18" s="167">
        <v>42.5</v>
      </c>
      <c r="P18" s="212">
        <v>42</v>
      </c>
      <c r="Q18" s="170"/>
    </row>
    <row r="19" spans="1:17" ht="15">
      <c r="A19" s="161">
        <v>16</v>
      </c>
      <c r="B19" s="162" t="s">
        <v>55</v>
      </c>
      <c r="C19" s="161" t="s">
        <v>4</v>
      </c>
      <c r="D19" s="169">
        <v>41.83</v>
      </c>
      <c r="E19" s="164">
        <v>44.13</v>
      </c>
      <c r="F19" s="164">
        <v>43.13</v>
      </c>
      <c r="G19" s="163">
        <v>42.13</v>
      </c>
      <c r="H19" s="166">
        <v>44.63</v>
      </c>
      <c r="I19" s="166">
        <v>44</v>
      </c>
      <c r="J19" s="172">
        <v>43.5</v>
      </c>
      <c r="K19" s="166">
        <v>44.75</v>
      </c>
      <c r="L19" s="172">
        <v>44</v>
      </c>
      <c r="M19" s="168">
        <v>43</v>
      </c>
      <c r="N19" s="169">
        <v>41.63</v>
      </c>
      <c r="O19" s="167">
        <v>43</v>
      </c>
      <c r="P19" s="212">
        <v>43</v>
      </c>
      <c r="Q19" s="170"/>
    </row>
    <row r="20" spans="1:17" ht="15">
      <c r="A20" s="161">
        <v>17</v>
      </c>
      <c r="B20" s="162" t="s">
        <v>15</v>
      </c>
      <c r="C20" s="161" t="s">
        <v>4</v>
      </c>
      <c r="D20" s="169">
        <v>19.9</v>
      </c>
      <c r="E20" s="164">
        <v>16.58</v>
      </c>
      <c r="F20" s="164">
        <v>16.13</v>
      </c>
      <c r="G20" s="163">
        <v>13.23</v>
      </c>
      <c r="H20" s="166">
        <v>14.97</v>
      </c>
      <c r="I20" s="166">
        <v>16.13</v>
      </c>
      <c r="J20" s="167">
        <v>30.1</v>
      </c>
      <c r="K20" s="166">
        <v>30.1</v>
      </c>
      <c r="L20" s="167">
        <v>14.23</v>
      </c>
      <c r="M20" s="168">
        <v>13.17</v>
      </c>
      <c r="N20" s="169">
        <v>17.77</v>
      </c>
      <c r="O20" s="167">
        <v>12.97</v>
      </c>
      <c r="P20" s="212">
        <v>17.03</v>
      </c>
      <c r="Q20" s="170"/>
    </row>
    <row r="21" spans="1:17" ht="15">
      <c r="A21" s="161">
        <v>18</v>
      </c>
      <c r="B21" s="162" t="s">
        <v>16</v>
      </c>
      <c r="C21" s="161" t="s">
        <v>4</v>
      </c>
      <c r="D21" s="169">
        <v>22.6</v>
      </c>
      <c r="E21" s="164">
        <v>21.08</v>
      </c>
      <c r="F21" s="164">
        <v>21.93</v>
      </c>
      <c r="G21" s="163">
        <v>21.27</v>
      </c>
      <c r="H21" s="166">
        <v>32.5</v>
      </c>
      <c r="I21" s="166">
        <v>26.6</v>
      </c>
      <c r="J21" s="167">
        <v>25.95</v>
      </c>
      <c r="K21" s="166">
        <v>26.43</v>
      </c>
      <c r="L21" s="167">
        <v>16.47</v>
      </c>
      <c r="M21" s="168">
        <v>12.8</v>
      </c>
      <c r="N21" s="169">
        <v>11.3</v>
      </c>
      <c r="O21" s="167">
        <v>13.7</v>
      </c>
      <c r="P21" s="212">
        <v>12.8</v>
      </c>
      <c r="Q21" s="170"/>
    </row>
    <row r="22" spans="1:17" ht="15">
      <c r="A22" s="161">
        <v>19</v>
      </c>
      <c r="B22" s="162" t="s">
        <v>17</v>
      </c>
      <c r="C22" s="161" t="s">
        <v>4</v>
      </c>
      <c r="D22" s="169">
        <v>91.1</v>
      </c>
      <c r="E22" s="164">
        <v>87.27</v>
      </c>
      <c r="F22" s="164">
        <v>87.27</v>
      </c>
      <c r="G22" s="163">
        <v>87.93</v>
      </c>
      <c r="H22" s="166">
        <v>97.93</v>
      </c>
      <c r="I22" s="166">
        <v>97.25</v>
      </c>
      <c r="J22" s="167">
        <v>89</v>
      </c>
      <c r="K22" s="166">
        <v>90</v>
      </c>
      <c r="L22" s="167">
        <v>106</v>
      </c>
      <c r="M22" s="168">
        <v>99.25</v>
      </c>
      <c r="N22" s="169">
        <v>82.83</v>
      </c>
      <c r="O22" s="167">
        <v>83.43</v>
      </c>
      <c r="P22" s="212">
        <v>83.43</v>
      </c>
      <c r="Q22" s="170"/>
    </row>
    <row r="23" spans="1:17" ht="15">
      <c r="A23" s="161">
        <v>20</v>
      </c>
      <c r="B23" s="162" t="s">
        <v>18</v>
      </c>
      <c r="C23" s="161" t="s">
        <v>4</v>
      </c>
      <c r="D23" s="169">
        <v>192.1</v>
      </c>
      <c r="E23" s="164">
        <v>186.75</v>
      </c>
      <c r="F23" s="164">
        <v>191.33</v>
      </c>
      <c r="G23" s="163">
        <v>143.9</v>
      </c>
      <c r="H23" s="166">
        <v>114.2</v>
      </c>
      <c r="I23" s="166">
        <v>100.6</v>
      </c>
      <c r="J23" s="167">
        <v>84.4</v>
      </c>
      <c r="K23" s="166">
        <v>73.8</v>
      </c>
      <c r="L23" s="167">
        <v>32.9</v>
      </c>
      <c r="M23" s="168">
        <v>40.7</v>
      </c>
      <c r="N23" s="169">
        <v>106.25</v>
      </c>
      <c r="O23" s="167">
        <v>130.57</v>
      </c>
      <c r="P23" s="212">
        <v>216.8</v>
      </c>
      <c r="Q23" s="170"/>
    </row>
    <row r="24" spans="1:17" ht="15">
      <c r="A24" s="161">
        <v>21</v>
      </c>
      <c r="B24" s="162" t="s">
        <v>19</v>
      </c>
      <c r="C24" s="161" t="s">
        <v>4</v>
      </c>
      <c r="D24" s="169">
        <v>181.2</v>
      </c>
      <c r="E24" s="164">
        <v>183.03</v>
      </c>
      <c r="F24" s="164">
        <v>199.7</v>
      </c>
      <c r="G24" s="163">
        <v>148.03</v>
      </c>
      <c r="H24" s="166">
        <v>184.25</v>
      </c>
      <c r="I24" s="166">
        <v>149.88</v>
      </c>
      <c r="J24" s="167">
        <v>129.3</v>
      </c>
      <c r="K24" s="166">
        <v>123.63</v>
      </c>
      <c r="L24" s="167">
        <v>51.5</v>
      </c>
      <c r="M24" s="168">
        <v>50.45</v>
      </c>
      <c r="N24" s="169">
        <v>110.17</v>
      </c>
      <c r="O24" s="167">
        <v>132.2</v>
      </c>
      <c r="P24" s="212">
        <v>159.37</v>
      </c>
      <c r="Q24" s="170"/>
    </row>
    <row r="25" spans="1:17" ht="15">
      <c r="A25" s="161">
        <v>22</v>
      </c>
      <c r="B25" s="162" t="s">
        <v>20</v>
      </c>
      <c r="C25" s="161" t="s">
        <v>4</v>
      </c>
      <c r="D25" s="169">
        <v>27.63</v>
      </c>
      <c r="E25" s="164">
        <v>22.33</v>
      </c>
      <c r="F25" s="164">
        <v>21.65</v>
      </c>
      <c r="G25" s="163">
        <v>19.8</v>
      </c>
      <c r="H25" s="166">
        <v>30.43</v>
      </c>
      <c r="I25" s="166">
        <v>39.45</v>
      </c>
      <c r="J25" s="167">
        <v>35.8</v>
      </c>
      <c r="K25" s="166">
        <v>35.4</v>
      </c>
      <c r="L25" s="167">
        <v>19.4</v>
      </c>
      <c r="M25" s="168">
        <v>16.65</v>
      </c>
      <c r="N25" s="169">
        <v>17.97</v>
      </c>
      <c r="O25" s="167">
        <v>18.33</v>
      </c>
      <c r="P25" s="212">
        <v>18.87</v>
      </c>
      <c r="Q25" s="170"/>
    </row>
    <row r="26" spans="1:17" ht="15">
      <c r="A26" s="161">
        <v>23</v>
      </c>
      <c r="B26" s="162" t="s">
        <v>21</v>
      </c>
      <c r="C26" s="161" t="s">
        <v>4</v>
      </c>
      <c r="D26" s="169">
        <v>27.48</v>
      </c>
      <c r="E26" s="164">
        <v>18.55</v>
      </c>
      <c r="F26" s="164">
        <v>20.65</v>
      </c>
      <c r="G26" s="163">
        <v>18.95</v>
      </c>
      <c r="H26" s="166">
        <v>23</v>
      </c>
      <c r="I26" s="166">
        <v>28.3</v>
      </c>
      <c r="J26" s="167">
        <v>44.1</v>
      </c>
      <c r="K26" s="166">
        <v>38.47</v>
      </c>
      <c r="L26" s="167">
        <v>24.95</v>
      </c>
      <c r="M26" s="168">
        <v>29.9</v>
      </c>
      <c r="N26" s="169">
        <v>19.7</v>
      </c>
      <c r="O26" s="167">
        <v>20.47</v>
      </c>
      <c r="P26" s="212">
        <v>18.8</v>
      </c>
      <c r="Q26" s="170"/>
    </row>
    <row r="27" spans="1:17" ht="15">
      <c r="A27" s="161">
        <v>24</v>
      </c>
      <c r="B27" s="162" t="s">
        <v>85</v>
      </c>
      <c r="C27" s="161" t="s">
        <v>4</v>
      </c>
      <c r="D27" s="169">
        <v>22.98</v>
      </c>
      <c r="E27" s="164">
        <v>18.03</v>
      </c>
      <c r="F27" s="164">
        <v>20.75</v>
      </c>
      <c r="G27" s="163">
        <v>18.6</v>
      </c>
      <c r="H27" s="166">
        <v>19.73</v>
      </c>
      <c r="I27" s="166">
        <v>26.55</v>
      </c>
      <c r="J27" s="167">
        <v>26.83</v>
      </c>
      <c r="K27" s="166">
        <v>26.8</v>
      </c>
      <c r="L27" s="167">
        <v>26.03</v>
      </c>
      <c r="M27" s="168">
        <v>21.95</v>
      </c>
      <c r="N27" s="169">
        <v>18.07</v>
      </c>
      <c r="O27" s="167">
        <v>19.4</v>
      </c>
      <c r="P27" s="212">
        <v>19.2</v>
      </c>
      <c r="Q27" s="170"/>
    </row>
    <row r="28" spans="1:17" ht="15">
      <c r="A28" s="161">
        <v>25</v>
      </c>
      <c r="B28" s="162" t="s">
        <v>22</v>
      </c>
      <c r="C28" s="161" t="s">
        <v>4</v>
      </c>
      <c r="D28" s="169">
        <v>179.25</v>
      </c>
      <c r="E28" s="164">
        <v>186.08</v>
      </c>
      <c r="F28" s="164">
        <v>219.95</v>
      </c>
      <c r="G28" s="163">
        <v>232.3</v>
      </c>
      <c r="H28" s="166">
        <v>234.45</v>
      </c>
      <c r="I28" s="166">
        <v>236.05</v>
      </c>
      <c r="J28" s="167">
        <v>223.87</v>
      </c>
      <c r="K28" s="166">
        <v>216.33</v>
      </c>
      <c r="L28" s="167">
        <v>231.4</v>
      </c>
      <c r="M28" s="168">
        <v>226.35</v>
      </c>
      <c r="N28" s="169">
        <v>238.1</v>
      </c>
      <c r="O28" s="167">
        <v>241.57</v>
      </c>
      <c r="P28" s="212">
        <v>253.73</v>
      </c>
      <c r="Q28" s="170"/>
    </row>
    <row r="29" spans="1:17" ht="15">
      <c r="A29" s="161">
        <v>26</v>
      </c>
      <c r="B29" s="162" t="s">
        <v>23</v>
      </c>
      <c r="C29" s="161" t="s">
        <v>4</v>
      </c>
      <c r="D29" s="169">
        <v>102.8</v>
      </c>
      <c r="E29" s="164">
        <v>107.18</v>
      </c>
      <c r="F29" s="164">
        <v>107.62</v>
      </c>
      <c r="G29" s="163">
        <v>101.7</v>
      </c>
      <c r="H29" s="166">
        <v>104.85</v>
      </c>
      <c r="I29" s="166">
        <v>107.55</v>
      </c>
      <c r="J29" s="167">
        <v>105.23</v>
      </c>
      <c r="K29" s="166">
        <v>98.98</v>
      </c>
      <c r="L29" s="167">
        <v>105.15</v>
      </c>
      <c r="M29" s="168">
        <v>87.8</v>
      </c>
      <c r="N29" s="169">
        <v>106.17</v>
      </c>
      <c r="O29" s="167">
        <v>110.28</v>
      </c>
      <c r="P29" s="212">
        <v>109.73</v>
      </c>
      <c r="Q29" s="170"/>
    </row>
    <row r="30" spans="1:17" ht="15">
      <c r="A30" s="161">
        <v>27</v>
      </c>
      <c r="B30" s="162" t="s">
        <v>24</v>
      </c>
      <c r="C30" s="161" t="s">
        <v>4</v>
      </c>
      <c r="D30" s="169">
        <v>124</v>
      </c>
      <c r="E30" s="164">
        <v>110.84</v>
      </c>
      <c r="F30" s="164">
        <v>97.38</v>
      </c>
      <c r="G30" s="163">
        <v>90.55</v>
      </c>
      <c r="H30" s="166">
        <v>77.2</v>
      </c>
      <c r="I30" s="166">
        <v>87.45</v>
      </c>
      <c r="J30" s="167">
        <v>79.93</v>
      </c>
      <c r="K30" s="166">
        <v>73.27</v>
      </c>
      <c r="L30" s="167">
        <v>93.3</v>
      </c>
      <c r="M30" s="168">
        <v>93.75</v>
      </c>
      <c r="N30" s="169">
        <v>113.37</v>
      </c>
      <c r="O30" s="167">
        <v>109.67</v>
      </c>
      <c r="P30" s="212">
        <v>113</v>
      </c>
      <c r="Q30" s="170"/>
    </row>
    <row r="31" spans="1:17" ht="15">
      <c r="A31" s="161">
        <v>28</v>
      </c>
      <c r="B31" s="162" t="s">
        <v>25</v>
      </c>
      <c r="C31" s="161" t="s">
        <v>4</v>
      </c>
      <c r="D31" s="169">
        <v>86.33</v>
      </c>
      <c r="E31" s="164">
        <v>83</v>
      </c>
      <c r="F31" s="164">
        <v>87.3</v>
      </c>
      <c r="G31" s="163">
        <v>87.17</v>
      </c>
      <c r="H31" s="166">
        <v>87</v>
      </c>
      <c r="I31" s="166">
        <v>85.6</v>
      </c>
      <c r="J31" s="167">
        <v>77.67</v>
      </c>
      <c r="K31" s="166">
        <v>77.3</v>
      </c>
      <c r="L31" s="167">
        <v>73.9</v>
      </c>
      <c r="M31" s="168">
        <v>61.15</v>
      </c>
      <c r="N31" s="169">
        <v>66.9</v>
      </c>
      <c r="O31" s="167">
        <v>77.93</v>
      </c>
      <c r="P31" s="212">
        <v>73.27</v>
      </c>
      <c r="Q31" s="170"/>
    </row>
    <row r="32" spans="1:17" ht="15">
      <c r="A32" s="161">
        <v>29</v>
      </c>
      <c r="B32" s="162" t="s">
        <v>26</v>
      </c>
      <c r="C32" s="161" t="s">
        <v>4</v>
      </c>
      <c r="D32" s="169">
        <v>156</v>
      </c>
      <c r="E32" s="164">
        <v>156</v>
      </c>
      <c r="F32" s="164">
        <v>154</v>
      </c>
      <c r="G32" s="163">
        <v>154</v>
      </c>
      <c r="H32" s="166">
        <v>154</v>
      </c>
      <c r="I32" s="166">
        <v>175</v>
      </c>
      <c r="J32" s="167">
        <v>130</v>
      </c>
      <c r="K32" s="166">
        <v>130</v>
      </c>
      <c r="L32" s="167">
        <v>130</v>
      </c>
      <c r="M32" s="168">
        <v>130</v>
      </c>
      <c r="N32" s="169">
        <v>110</v>
      </c>
      <c r="O32" s="167">
        <v>110</v>
      </c>
      <c r="P32" s="212">
        <v>110</v>
      </c>
      <c r="Q32" s="170"/>
    </row>
    <row r="33" spans="1:17" ht="15">
      <c r="A33" s="161">
        <v>30</v>
      </c>
      <c r="B33" s="162" t="s">
        <v>27</v>
      </c>
      <c r="C33" s="161" t="s">
        <v>4</v>
      </c>
      <c r="D33" s="169">
        <v>58.98</v>
      </c>
      <c r="E33" s="164">
        <v>57.1</v>
      </c>
      <c r="F33" s="164">
        <v>56.55</v>
      </c>
      <c r="G33" s="163">
        <v>56.73</v>
      </c>
      <c r="H33" s="166">
        <v>57.04</v>
      </c>
      <c r="I33" s="166">
        <v>56.47</v>
      </c>
      <c r="J33" s="167">
        <v>55.04</v>
      </c>
      <c r="K33" s="166">
        <v>56.6</v>
      </c>
      <c r="L33" s="167">
        <v>59.48</v>
      </c>
      <c r="M33" s="168">
        <v>57.57</v>
      </c>
      <c r="N33" s="169">
        <v>57.57</v>
      </c>
      <c r="O33" s="167">
        <v>54.18</v>
      </c>
      <c r="P33" s="212">
        <v>53.04</v>
      </c>
      <c r="Q33" s="170"/>
    </row>
    <row r="34" spans="1:17" ht="15">
      <c r="A34" s="161">
        <v>31</v>
      </c>
      <c r="B34" s="162" t="s">
        <v>28</v>
      </c>
      <c r="C34" s="161" t="s">
        <v>4</v>
      </c>
      <c r="D34" s="169">
        <v>168.88</v>
      </c>
      <c r="E34" s="164">
        <v>171.4</v>
      </c>
      <c r="F34" s="164">
        <v>158.18</v>
      </c>
      <c r="G34" s="163">
        <v>165.16</v>
      </c>
      <c r="H34" s="166">
        <v>172.58</v>
      </c>
      <c r="I34" s="166">
        <v>169.62</v>
      </c>
      <c r="J34" s="167">
        <v>165.44</v>
      </c>
      <c r="K34" s="166">
        <v>155.72</v>
      </c>
      <c r="L34" s="167">
        <v>155.96</v>
      </c>
      <c r="M34" s="168">
        <v>159.82</v>
      </c>
      <c r="N34" s="169">
        <v>160.58</v>
      </c>
      <c r="O34" s="167">
        <v>157.98</v>
      </c>
      <c r="P34" s="212">
        <v>157.38</v>
      </c>
      <c r="Q34" s="170"/>
    </row>
    <row r="35" spans="1:17" ht="30">
      <c r="A35" s="173">
        <v>32</v>
      </c>
      <c r="B35" s="174" t="s">
        <v>77</v>
      </c>
      <c r="C35" s="173" t="s">
        <v>4</v>
      </c>
      <c r="D35" s="167">
        <v>240.25</v>
      </c>
      <c r="E35" s="176">
        <v>221.98</v>
      </c>
      <c r="F35" s="176">
        <v>216.56</v>
      </c>
      <c r="G35" s="175">
        <v>216</v>
      </c>
      <c r="H35" s="177">
        <v>225.88</v>
      </c>
      <c r="I35" s="177">
        <v>236.92</v>
      </c>
      <c r="J35" s="167">
        <v>277.98</v>
      </c>
      <c r="K35" s="177">
        <v>275</v>
      </c>
      <c r="L35" s="167">
        <v>264.9</v>
      </c>
      <c r="M35" s="168">
        <v>275.5</v>
      </c>
      <c r="N35" s="167">
        <v>273.2</v>
      </c>
      <c r="O35" s="167">
        <v>270.67</v>
      </c>
      <c r="P35" s="212">
        <v>273</v>
      </c>
      <c r="Q35" s="170"/>
    </row>
    <row r="36" spans="1:17" ht="15">
      <c r="A36" s="161">
        <v>33</v>
      </c>
      <c r="B36" s="162" t="s">
        <v>87</v>
      </c>
      <c r="C36" s="161" t="s">
        <v>4</v>
      </c>
      <c r="D36" s="169">
        <v>110.72</v>
      </c>
      <c r="E36" s="164">
        <v>114.92</v>
      </c>
      <c r="F36" s="164">
        <v>119.6</v>
      </c>
      <c r="G36" s="175">
        <v>119</v>
      </c>
      <c r="H36" s="166">
        <v>121.2</v>
      </c>
      <c r="I36" s="166">
        <v>112</v>
      </c>
      <c r="J36" s="167">
        <v>122.6</v>
      </c>
      <c r="K36" s="166">
        <v>119.55</v>
      </c>
      <c r="L36" s="167">
        <v>114.8</v>
      </c>
      <c r="M36" s="168">
        <v>118.6</v>
      </c>
      <c r="N36" s="169">
        <v>119.75</v>
      </c>
      <c r="O36" s="167">
        <v>121.2</v>
      </c>
      <c r="P36" s="212">
        <v>118.4</v>
      </c>
      <c r="Q36" s="170"/>
    </row>
    <row r="37" spans="1:17" ht="15">
      <c r="A37" s="161">
        <v>34</v>
      </c>
      <c r="B37" s="162" t="s">
        <v>29</v>
      </c>
      <c r="C37" s="161" t="s">
        <v>4</v>
      </c>
      <c r="D37" s="169">
        <v>375</v>
      </c>
      <c r="E37" s="164">
        <v>380</v>
      </c>
      <c r="F37" s="164">
        <v>340</v>
      </c>
      <c r="G37" s="163">
        <v>370</v>
      </c>
      <c r="H37" s="166">
        <v>380</v>
      </c>
      <c r="I37" s="166">
        <v>380</v>
      </c>
      <c r="J37" s="167">
        <v>380</v>
      </c>
      <c r="K37" s="166">
        <v>380</v>
      </c>
      <c r="L37" s="167">
        <v>380</v>
      </c>
      <c r="M37" s="168">
        <v>380</v>
      </c>
      <c r="N37" s="169">
        <v>375</v>
      </c>
      <c r="O37" s="167">
        <v>375</v>
      </c>
      <c r="P37" s="212">
        <v>375</v>
      </c>
      <c r="Q37" s="170"/>
    </row>
    <row r="38" spans="1:17" ht="15">
      <c r="A38" s="161">
        <v>35</v>
      </c>
      <c r="B38" s="162" t="s">
        <v>30</v>
      </c>
      <c r="C38" s="161" t="s">
        <v>4</v>
      </c>
      <c r="D38" s="169">
        <v>258.8</v>
      </c>
      <c r="E38" s="164">
        <v>258.8</v>
      </c>
      <c r="F38" s="164">
        <v>258.8</v>
      </c>
      <c r="G38" s="163">
        <v>258.8</v>
      </c>
      <c r="H38" s="166">
        <v>258.8</v>
      </c>
      <c r="I38" s="166">
        <v>280</v>
      </c>
      <c r="J38" s="167">
        <v>280</v>
      </c>
      <c r="K38" s="166">
        <v>280</v>
      </c>
      <c r="L38" s="167">
        <v>280</v>
      </c>
      <c r="M38" s="168">
        <v>280</v>
      </c>
      <c r="N38" s="169">
        <v>280</v>
      </c>
      <c r="O38" s="167">
        <v>280</v>
      </c>
      <c r="P38" s="212">
        <v>280</v>
      </c>
      <c r="Q38" s="170"/>
    </row>
    <row r="39" spans="1:17" ht="15">
      <c r="A39" s="161">
        <v>36</v>
      </c>
      <c r="B39" s="162" t="s">
        <v>31</v>
      </c>
      <c r="C39" s="161" t="s">
        <v>4</v>
      </c>
      <c r="D39" s="169">
        <v>280</v>
      </c>
      <c r="E39" s="164">
        <v>250</v>
      </c>
      <c r="F39" s="164">
        <v>280</v>
      </c>
      <c r="G39" s="163">
        <v>280</v>
      </c>
      <c r="H39" s="166">
        <v>300</v>
      </c>
      <c r="I39" s="166">
        <v>280</v>
      </c>
      <c r="J39" s="167">
        <v>260</v>
      </c>
      <c r="K39" s="166">
        <v>260</v>
      </c>
      <c r="L39" s="167">
        <v>280</v>
      </c>
      <c r="M39" s="168">
        <v>280</v>
      </c>
      <c r="N39" s="169">
        <v>280</v>
      </c>
      <c r="O39" s="167">
        <v>300</v>
      </c>
      <c r="P39" s="212">
        <v>300</v>
      </c>
      <c r="Q39" s="170"/>
    </row>
    <row r="40" spans="1:17" ht="15">
      <c r="A40" s="161">
        <v>37</v>
      </c>
      <c r="B40" s="162" t="s">
        <v>194</v>
      </c>
      <c r="C40" s="161" t="s">
        <v>4</v>
      </c>
      <c r="D40" s="169" t="s">
        <v>108</v>
      </c>
      <c r="E40" s="169" t="s">
        <v>108</v>
      </c>
      <c r="F40" s="169" t="s">
        <v>108</v>
      </c>
      <c r="G40" s="169" t="s">
        <v>108</v>
      </c>
      <c r="H40" s="166">
        <v>283.3</v>
      </c>
      <c r="I40" s="166">
        <v>269.1</v>
      </c>
      <c r="J40" s="167">
        <v>290</v>
      </c>
      <c r="K40" s="166">
        <v>290</v>
      </c>
      <c r="L40" s="167">
        <v>289.97</v>
      </c>
      <c r="M40" s="168">
        <v>293.3</v>
      </c>
      <c r="N40" s="169">
        <v>290</v>
      </c>
      <c r="O40" s="167">
        <v>300</v>
      </c>
      <c r="P40" s="212">
        <v>300</v>
      </c>
      <c r="Q40" s="170"/>
    </row>
    <row r="41" spans="1:17" ht="15">
      <c r="A41" s="161">
        <v>38</v>
      </c>
      <c r="B41" s="162" t="s">
        <v>32</v>
      </c>
      <c r="C41" s="161" t="s">
        <v>4</v>
      </c>
      <c r="D41" s="169">
        <v>222.35</v>
      </c>
      <c r="E41" s="164">
        <v>222.35</v>
      </c>
      <c r="F41" s="164">
        <v>222.35</v>
      </c>
      <c r="G41" s="163">
        <v>217.35</v>
      </c>
      <c r="H41" s="166">
        <v>222.35</v>
      </c>
      <c r="I41" s="166">
        <v>214.1</v>
      </c>
      <c r="J41" s="167">
        <v>220</v>
      </c>
      <c r="K41" s="166">
        <v>220</v>
      </c>
      <c r="L41" s="167">
        <v>220</v>
      </c>
      <c r="M41" s="168">
        <v>220</v>
      </c>
      <c r="N41" s="169">
        <v>220</v>
      </c>
      <c r="O41" s="167">
        <v>220</v>
      </c>
      <c r="P41" s="212">
        <v>220</v>
      </c>
      <c r="Q41" s="170"/>
    </row>
    <row r="42" spans="1:17" ht="15">
      <c r="A42" s="161">
        <v>39</v>
      </c>
      <c r="B42" s="162" t="s">
        <v>118</v>
      </c>
      <c r="C42" s="161" t="s">
        <v>4</v>
      </c>
      <c r="D42" s="169">
        <v>204.53</v>
      </c>
      <c r="E42" s="164">
        <v>198.63</v>
      </c>
      <c r="F42" s="164">
        <v>201.3</v>
      </c>
      <c r="G42" s="163">
        <v>195.98</v>
      </c>
      <c r="H42" s="166">
        <v>193.95</v>
      </c>
      <c r="I42" s="166">
        <v>186.45</v>
      </c>
      <c r="J42" s="167">
        <v>188.9</v>
      </c>
      <c r="K42" s="166">
        <v>189.1</v>
      </c>
      <c r="L42" s="167">
        <v>176.63</v>
      </c>
      <c r="M42" s="168">
        <v>186.45</v>
      </c>
      <c r="N42" s="169">
        <v>191.45</v>
      </c>
      <c r="O42" s="167">
        <v>196.45</v>
      </c>
      <c r="P42" s="212">
        <v>196.45</v>
      </c>
      <c r="Q42" s="170"/>
    </row>
    <row r="43" spans="1:17" ht="15">
      <c r="A43" s="161">
        <v>40</v>
      </c>
      <c r="B43" s="162" t="s">
        <v>33</v>
      </c>
      <c r="C43" s="161" t="s">
        <v>4</v>
      </c>
      <c r="D43" s="169">
        <v>134.48</v>
      </c>
      <c r="E43" s="164">
        <v>122.73</v>
      </c>
      <c r="F43" s="164">
        <v>129.3</v>
      </c>
      <c r="G43" s="163">
        <v>125.97</v>
      </c>
      <c r="H43" s="166">
        <v>117.96</v>
      </c>
      <c r="I43" s="166">
        <v>133.73</v>
      </c>
      <c r="J43" s="167">
        <v>136.63</v>
      </c>
      <c r="K43" s="166">
        <v>136.63</v>
      </c>
      <c r="L43" s="167">
        <v>126.63</v>
      </c>
      <c r="M43" s="168">
        <v>122.23</v>
      </c>
      <c r="N43" s="169">
        <v>120.98</v>
      </c>
      <c r="O43" s="167">
        <v>119.73</v>
      </c>
      <c r="P43" s="212">
        <v>119.73</v>
      </c>
      <c r="Q43" s="170"/>
    </row>
    <row r="44" spans="1:17" ht="15">
      <c r="A44" s="161">
        <v>41</v>
      </c>
      <c r="B44" s="161" t="s">
        <v>34</v>
      </c>
      <c r="C44" s="161" t="s">
        <v>4</v>
      </c>
      <c r="D44" s="169">
        <v>130.04</v>
      </c>
      <c r="E44" s="164">
        <v>134.48</v>
      </c>
      <c r="F44" s="164">
        <v>131.18</v>
      </c>
      <c r="G44" s="163">
        <v>126.23</v>
      </c>
      <c r="H44" s="166">
        <v>121.98</v>
      </c>
      <c r="I44" s="166">
        <v>124.2</v>
      </c>
      <c r="J44" s="167">
        <v>118.36</v>
      </c>
      <c r="K44" s="166">
        <v>114.98</v>
      </c>
      <c r="L44" s="167">
        <v>118.27</v>
      </c>
      <c r="M44" s="168">
        <v>115.1</v>
      </c>
      <c r="N44" s="169">
        <v>116.98</v>
      </c>
      <c r="O44" s="167">
        <v>110.63</v>
      </c>
      <c r="P44" s="212">
        <v>116.73</v>
      </c>
      <c r="Q44" s="170"/>
    </row>
    <row r="45" spans="1:17" ht="15">
      <c r="A45" s="178">
        <v>42</v>
      </c>
      <c r="B45" s="162" t="s">
        <v>35</v>
      </c>
      <c r="C45" s="161" t="s">
        <v>4</v>
      </c>
      <c r="D45" s="169">
        <v>269.9</v>
      </c>
      <c r="E45" s="164">
        <v>292.8</v>
      </c>
      <c r="F45" s="164">
        <v>282</v>
      </c>
      <c r="G45" s="163">
        <v>284.2</v>
      </c>
      <c r="H45" s="166">
        <v>285</v>
      </c>
      <c r="I45" s="166">
        <v>300</v>
      </c>
      <c r="J45" s="167">
        <v>307.25</v>
      </c>
      <c r="K45" s="166">
        <v>312.33</v>
      </c>
      <c r="L45" s="167">
        <v>307.33</v>
      </c>
      <c r="M45" s="168">
        <v>307.67</v>
      </c>
      <c r="N45" s="169">
        <v>307.67</v>
      </c>
      <c r="O45" s="167">
        <v>305.33</v>
      </c>
      <c r="P45" s="212">
        <v>301.67</v>
      </c>
      <c r="Q45" s="170"/>
    </row>
    <row r="46" spans="1:17" ht="15">
      <c r="A46" s="178">
        <v>43</v>
      </c>
      <c r="B46" s="162" t="s">
        <v>36</v>
      </c>
      <c r="C46" s="161" t="s">
        <v>4</v>
      </c>
      <c r="D46" s="169">
        <v>171</v>
      </c>
      <c r="E46" s="164">
        <v>173.5</v>
      </c>
      <c r="F46" s="164">
        <v>173</v>
      </c>
      <c r="G46" s="163">
        <v>172.5</v>
      </c>
      <c r="H46" s="166">
        <v>169.5</v>
      </c>
      <c r="I46" s="166">
        <v>168.8</v>
      </c>
      <c r="J46" s="167">
        <v>167.6</v>
      </c>
      <c r="K46" s="166">
        <v>169.8</v>
      </c>
      <c r="L46" s="167">
        <v>177.25</v>
      </c>
      <c r="M46" s="168">
        <v>173.5</v>
      </c>
      <c r="N46" s="169">
        <v>176</v>
      </c>
      <c r="O46" s="167">
        <v>174.5</v>
      </c>
      <c r="P46" s="212">
        <v>179.25</v>
      </c>
      <c r="Q46" s="170"/>
    </row>
    <row r="47" spans="1:17" ht="15">
      <c r="A47" s="161">
        <v>44</v>
      </c>
      <c r="B47" s="162" t="s">
        <v>37</v>
      </c>
      <c r="C47" s="161" t="s">
        <v>4</v>
      </c>
      <c r="D47" s="169">
        <v>316.8</v>
      </c>
      <c r="E47" s="164">
        <v>313.2</v>
      </c>
      <c r="F47" s="164">
        <v>324</v>
      </c>
      <c r="G47" s="163">
        <v>317.2</v>
      </c>
      <c r="H47" s="166">
        <v>335.2</v>
      </c>
      <c r="I47" s="166">
        <v>333.4</v>
      </c>
      <c r="J47" s="167">
        <v>348.25</v>
      </c>
      <c r="K47" s="166">
        <v>355.43</v>
      </c>
      <c r="L47" s="167">
        <v>345.8</v>
      </c>
      <c r="M47" s="168">
        <v>345.4</v>
      </c>
      <c r="N47" s="169">
        <v>346</v>
      </c>
      <c r="O47" s="167">
        <v>350</v>
      </c>
      <c r="P47" s="212">
        <v>341.75</v>
      </c>
      <c r="Q47" s="170"/>
    </row>
    <row r="48" spans="1:17" ht="15">
      <c r="A48" s="161">
        <v>45</v>
      </c>
      <c r="B48" s="203" t="s">
        <v>38</v>
      </c>
      <c r="C48" s="161" t="s">
        <v>4</v>
      </c>
      <c r="D48" s="169">
        <v>135</v>
      </c>
      <c r="E48" s="164">
        <v>129.73</v>
      </c>
      <c r="F48" s="164">
        <v>130.98</v>
      </c>
      <c r="G48" s="163">
        <v>133.25</v>
      </c>
      <c r="H48" s="166">
        <v>121.66</v>
      </c>
      <c r="I48" s="166">
        <v>128.7</v>
      </c>
      <c r="J48" s="167">
        <v>123.7</v>
      </c>
      <c r="K48" s="166">
        <v>123.7</v>
      </c>
      <c r="L48" s="167">
        <v>125.23</v>
      </c>
      <c r="M48" s="168">
        <v>122.23</v>
      </c>
      <c r="N48" s="169">
        <v>131.2</v>
      </c>
      <c r="O48" s="167">
        <v>124.48</v>
      </c>
      <c r="P48" s="212">
        <v>127.18</v>
      </c>
      <c r="Q48" s="170"/>
    </row>
    <row r="49" spans="1:17" ht="15">
      <c r="A49" s="161">
        <v>46</v>
      </c>
      <c r="B49" s="162" t="s">
        <v>39</v>
      </c>
      <c r="C49" s="161" t="s">
        <v>4</v>
      </c>
      <c r="D49" s="169">
        <v>122.85</v>
      </c>
      <c r="E49" s="164">
        <v>125.35</v>
      </c>
      <c r="F49" s="164">
        <v>120.35</v>
      </c>
      <c r="G49" s="163">
        <v>123.53</v>
      </c>
      <c r="H49" s="166">
        <v>127.1</v>
      </c>
      <c r="I49" s="166">
        <v>126.8</v>
      </c>
      <c r="J49" s="167">
        <v>141.53</v>
      </c>
      <c r="K49" s="166">
        <v>139.87</v>
      </c>
      <c r="L49" s="167">
        <v>140.7</v>
      </c>
      <c r="M49" s="168">
        <v>140.5</v>
      </c>
      <c r="N49" s="169">
        <v>140.87</v>
      </c>
      <c r="O49" s="167">
        <v>152.17</v>
      </c>
      <c r="P49" s="212">
        <v>153.93</v>
      </c>
      <c r="Q49" s="170"/>
    </row>
    <row r="50" spans="1:17" ht="15">
      <c r="A50" s="161">
        <v>47</v>
      </c>
      <c r="B50" s="162" t="s">
        <v>40</v>
      </c>
      <c r="C50" s="161" t="s">
        <v>4</v>
      </c>
      <c r="D50" s="169">
        <v>176.08</v>
      </c>
      <c r="E50" s="164">
        <v>176.67</v>
      </c>
      <c r="F50" s="164">
        <v>192.48</v>
      </c>
      <c r="G50" s="163">
        <v>185</v>
      </c>
      <c r="H50" s="166">
        <v>204.95</v>
      </c>
      <c r="I50" s="166">
        <v>197.45</v>
      </c>
      <c r="J50" s="167">
        <v>202.45</v>
      </c>
      <c r="K50" s="166">
        <v>206.63</v>
      </c>
      <c r="L50" s="167">
        <v>201.2</v>
      </c>
      <c r="M50" s="168">
        <v>192.45</v>
      </c>
      <c r="N50" s="169">
        <v>192.45</v>
      </c>
      <c r="O50" s="167">
        <v>192.45</v>
      </c>
      <c r="P50" s="212">
        <v>177.45</v>
      </c>
      <c r="Q50" s="170"/>
    </row>
    <row r="51" spans="1:17" ht="15">
      <c r="A51" s="161">
        <v>48</v>
      </c>
      <c r="B51" s="162" t="s">
        <v>41</v>
      </c>
      <c r="C51" s="161" t="s">
        <v>4</v>
      </c>
      <c r="D51" s="169">
        <v>133.05</v>
      </c>
      <c r="E51" s="164">
        <v>152.23</v>
      </c>
      <c r="F51" s="164">
        <v>153.5</v>
      </c>
      <c r="G51" s="163">
        <v>149.67</v>
      </c>
      <c r="H51" s="166">
        <v>179.97</v>
      </c>
      <c r="I51" s="166">
        <v>183.7</v>
      </c>
      <c r="J51" s="167">
        <v>188.7</v>
      </c>
      <c r="K51" s="166">
        <v>188.7</v>
      </c>
      <c r="L51" s="167">
        <v>183.48</v>
      </c>
      <c r="M51" s="168">
        <v>173.7</v>
      </c>
      <c r="N51" s="169">
        <v>138.33</v>
      </c>
      <c r="O51" s="167">
        <v>188.3</v>
      </c>
      <c r="P51" s="212">
        <v>164.78</v>
      </c>
      <c r="Q51" s="170"/>
    </row>
    <row r="52" spans="1:17" ht="15">
      <c r="A52" s="161">
        <v>49</v>
      </c>
      <c r="B52" s="161" t="s">
        <v>196</v>
      </c>
      <c r="C52" s="161" t="s">
        <v>4</v>
      </c>
      <c r="D52" s="169" t="s">
        <v>108</v>
      </c>
      <c r="E52" s="169" t="s">
        <v>108</v>
      </c>
      <c r="F52" s="169" t="s">
        <v>108</v>
      </c>
      <c r="G52" s="169" t="s">
        <v>108</v>
      </c>
      <c r="H52" s="166">
        <v>177.6</v>
      </c>
      <c r="I52" s="166">
        <v>177.6</v>
      </c>
      <c r="J52" s="167">
        <v>165</v>
      </c>
      <c r="K52" s="166">
        <v>195</v>
      </c>
      <c r="L52" s="167">
        <v>188.33</v>
      </c>
      <c r="M52" s="168">
        <v>153.33</v>
      </c>
      <c r="N52" s="169">
        <v>188.33</v>
      </c>
      <c r="O52" s="167">
        <v>179.67</v>
      </c>
      <c r="P52" s="212">
        <v>179.7</v>
      </c>
      <c r="Q52" s="170"/>
    </row>
    <row r="53" spans="1:17" ht="15">
      <c r="A53" s="161">
        <v>50</v>
      </c>
      <c r="B53" s="162" t="s">
        <v>42</v>
      </c>
      <c r="C53" s="161" t="s">
        <v>4</v>
      </c>
      <c r="D53" s="169">
        <v>175.6</v>
      </c>
      <c r="E53" s="164">
        <v>163.2</v>
      </c>
      <c r="F53" s="164">
        <v>168.2</v>
      </c>
      <c r="G53" s="163">
        <v>171.18</v>
      </c>
      <c r="H53" s="166">
        <v>173.2</v>
      </c>
      <c r="I53" s="166">
        <v>179.7</v>
      </c>
      <c r="J53" s="167">
        <v>179.38</v>
      </c>
      <c r="K53" s="166">
        <v>179.38</v>
      </c>
      <c r="L53" s="172">
        <v>182.38</v>
      </c>
      <c r="M53" s="208">
        <v>183.85</v>
      </c>
      <c r="N53" s="209">
        <v>176.35</v>
      </c>
      <c r="O53" s="172">
        <v>176.1</v>
      </c>
      <c r="P53" s="212">
        <v>176.1</v>
      </c>
      <c r="Q53" s="170"/>
    </row>
    <row r="54" spans="1:17" ht="15">
      <c r="A54" s="161">
        <v>51</v>
      </c>
      <c r="B54" s="162" t="s">
        <v>43</v>
      </c>
      <c r="C54" s="161" t="s">
        <v>4</v>
      </c>
      <c r="D54" s="169">
        <v>210.05</v>
      </c>
      <c r="E54" s="164">
        <v>219.6</v>
      </c>
      <c r="F54" s="164">
        <v>222.3</v>
      </c>
      <c r="G54" s="163">
        <v>219.6</v>
      </c>
      <c r="H54" s="166">
        <v>219.6</v>
      </c>
      <c r="I54" s="166">
        <v>0</v>
      </c>
      <c r="J54" s="167">
        <v>0</v>
      </c>
      <c r="K54" s="166">
        <v>291.05</v>
      </c>
      <c r="L54" s="168">
        <v>0</v>
      </c>
      <c r="M54" s="168">
        <v>240.5</v>
      </c>
      <c r="N54" s="168">
        <v>0</v>
      </c>
      <c r="O54" s="168">
        <v>0</v>
      </c>
      <c r="P54" s="212">
        <v>0</v>
      </c>
      <c r="Q54" s="170"/>
    </row>
    <row r="55" spans="1:17" ht="15">
      <c r="A55" s="161">
        <v>52</v>
      </c>
      <c r="B55" s="162" t="s">
        <v>44</v>
      </c>
      <c r="C55" s="161" t="s">
        <v>45</v>
      </c>
      <c r="D55" s="163">
        <v>0</v>
      </c>
      <c r="E55" s="163">
        <v>0</v>
      </c>
      <c r="F55" s="163">
        <v>0</v>
      </c>
      <c r="G55" s="163">
        <v>0</v>
      </c>
      <c r="H55" s="166">
        <v>0</v>
      </c>
      <c r="I55" s="166">
        <v>0</v>
      </c>
      <c r="J55" s="163">
        <v>0</v>
      </c>
      <c r="K55" s="166">
        <v>0</v>
      </c>
      <c r="L55" s="163">
        <v>0</v>
      </c>
      <c r="M55" s="163">
        <v>0</v>
      </c>
      <c r="N55" s="163">
        <v>0</v>
      </c>
      <c r="O55" s="163">
        <v>0</v>
      </c>
      <c r="P55" s="212">
        <v>0</v>
      </c>
      <c r="Q55" s="170"/>
    </row>
    <row r="56" spans="1:17" ht="30">
      <c r="A56" s="161">
        <v>53</v>
      </c>
      <c r="B56" s="181" t="s">
        <v>96</v>
      </c>
      <c r="C56" s="161" t="s">
        <v>45</v>
      </c>
      <c r="D56" s="167">
        <v>33.74</v>
      </c>
      <c r="E56" s="176">
        <v>34.74</v>
      </c>
      <c r="F56" s="176">
        <v>36.94</v>
      </c>
      <c r="G56" s="175">
        <v>37.1</v>
      </c>
      <c r="H56" s="177">
        <v>37.36</v>
      </c>
      <c r="I56" s="177">
        <v>37.38</v>
      </c>
      <c r="J56" s="167">
        <v>37.38</v>
      </c>
      <c r="K56" s="177">
        <v>37.38</v>
      </c>
      <c r="L56" s="167">
        <v>36.98</v>
      </c>
      <c r="M56" s="168">
        <v>37.58</v>
      </c>
      <c r="N56" s="167">
        <v>37.58</v>
      </c>
      <c r="O56" s="167">
        <v>37.6</v>
      </c>
      <c r="P56" s="212">
        <v>37.78</v>
      </c>
      <c r="Q56" s="170"/>
    </row>
    <row r="57" spans="1:17" ht="15">
      <c r="A57" s="161">
        <v>54</v>
      </c>
      <c r="B57" s="162" t="s">
        <v>97</v>
      </c>
      <c r="C57" s="161" t="s">
        <v>45</v>
      </c>
      <c r="D57" s="184">
        <v>50</v>
      </c>
      <c r="E57" s="183">
        <v>49.6</v>
      </c>
      <c r="F57" s="183">
        <v>50.14</v>
      </c>
      <c r="G57" s="175">
        <v>47.93</v>
      </c>
      <c r="H57" s="177">
        <v>46.03</v>
      </c>
      <c r="I57" s="177">
        <v>44.67</v>
      </c>
      <c r="J57" s="167">
        <v>44.67</v>
      </c>
      <c r="K57" s="177">
        <v>45.7</v>
      </c>
      <c r="L57" s="167">
        <v>46.25</v>
      </c>
      <c r="M57" s="168">
        <v>45.37</v>
      </c>
      <c r="N57" s="169">
        <v>45.03</v>
      </c>
      <c r="O57" s="167">
        <v>47.05</v>
      </c>
      <c r="P57" s="212">
        <v>46.33</v>
      </c>
      <c r="Q57" s="170"/>
    </row>
    <row r="58" spans="1:17" ht="15">
      <c r="A58" s="161">
        <v>55</v>
      </c>
      <c r="B58" s="162" t="s">
        <v>46</v>
      </c>
      <c r="C58" s="161" t="s">
        <v>4</v>
      </c>
      <c r="D58" s="184">
        <v>123.7</v>
      </c>
      <c r="E58" s="183">
        <v>133</v>
      </c>
      <c r="F58" s="183">
        <v>132.2</v>
      </c>
      <c r="G58" s="182">
        <v>140</v>
      </c>
      <c r="H58" s="177">
        <v>140</v>
      </c>
      <c r="I58" s="177">
        <v>139.4</v>
      </c>
      <c r="J58" s="167">
        <v>138.8</v>
      </c>
      <c r="K58" s="177">
        <v>139.6</v>
      </c>
      <c r="L58" s="167">
        <v>135</v>
      </c>
      <c r="M58" s="168">
        <v>142.6</v>
      </c>
      <c r="N58" s="169">
        <v>143.4</v>
      </c>
      <c r="O58" s="169">
        <v>138</v>
      </c>
      <c r="P58" s="212">
        <v>138.8</v>
      </c>
      <c r="Q58" s="170"/>
    </row>
    <row r="59" spans="1:17" ht="15">
      <c r="A59" s="161">
        <v>56</v>
      </c>
      <c r="B59" s="162" t="s">
        <v>198</v>
      </c>
      <c r="C59" s="161" t="s">
        <v>4</v>
      </c>
      <c r="D59" s="184">
        <v>187.78</v>
      </c>
      <c r="E59" s="183">
        <v>203.58</v>
      </c>
      <c r="F59" s="183">
        <v>206.38</v>
      </c>
      <c r="G59" s="182">
        <v>208.66</v>
      </c>
      <c r="H59" s="177">
        <v>304.6</v>
      </c>
      <c r="I59" s="177">
        <v>357.6</v>
      </c>
      <c r="J59" s="167">
        <v>353.6</v>
      </c>
      <c r="K59" s="177">
        <v>355.6</v>
      </c>
      <c r="L59" s="167">
        <v>350</v>
      </c>
      <c r="M59" s="168">
        <v>372.5</v>
      </c>
      <c r="N59" s="184">
        <v>360.75</v>
      </c>
      <c r="O59" s="167">
        <v>345.6</v>
      </c>
      <c r="P59" s="212">
        <v>348.75</v>
      </c>
      <c r="Q59" s="170"/>
    </row>
    <row r="60" spans="1:17" ht="15">
      <c r="A60" s="161">
        <v>57</v>
      </c>
      <c r="B60" s="162" t="s">
        <v>99</v>
      </c>
      <c r="C60" s="161" t="s">
        <v>4</v>
      </c>
      <c r="D60" s="184">
        <v>223.7</v>
      </c>
      <c r="E60" s="183">
        <v>213.35</v>
      </c>
      <c r="F60" s="183">
        <v>229</v>
      </c>
      <c r="G60" s="182">
        <v>226.47</v>
      </c>
      <c r="H60" s="177">
        <v>190</v>
      </c>
      <c r="I60" s="177">
        <v>230</v>
      </c>
      <c r="J60" s="167">
        <v>232</v>
      </c>
      <c r="K60" s="177">
        <v>230</v>
      </c>
      <c r="L60" s="167">
        <v>225</v>
      </c>
      <c r="M60" s="168">
        <v>234</v>
      </c>
      <c r="N60" s="184">
        <v>232.5</v>
      </c>
      <c r="O60" s="167">
        <v>240</v>
      </c>
      <c r="P60" s="212">
        <v>225</v>
      </c>
      <c r="Q60" s="170"/>
    </row>
    <row r="61" spans="1:17" ht="15">
      <c r="A61" s="161">
        <v>58</v>
      </c>
      <c r="B61" s="162" t="s">
        <v>195</v>
      </c>
      <c r="C61" s="161" t="s">
        <v>4</v>
      </c>
      <c r="D61" s="169" t="s">
        <v>108</v>
      </c>
      <c r="E61" s="169" t="s">
        <v>108</v>
      </c>
      <c r="F61" s="169" t="s">
        <v>108</v>
      </c>
      <c r="G61" s="169" t="s">
        <v>108</v>
      </c>
      <c r="H61" s="177">
        <v>220</v>
      </c>
      <c r="I61" s="177">
        <v>250</v>
      </c>
      <c r="J61" s="167">
        <v>250</v>
      </c>
      <c r="K61" s="177">
        <v>243</v>
      </c>
      <c r="L61" s="167">
        <v>242.5</v>
      </c>
      <c r="M61" s="168">
        <v>243.5</v>
      </c>
      <c r="N61" s="184">
        <v>251.67</v>
      </c>
      <c r="O61" s="167">
        <v>254.67</v>
      </c>
      <c r="P61" s="212">
        <v>247.87</v>
      </c>
      <c r="Q61" s="170"/>
    </row>
    <row r="62" spans="1:17" ht="15">
      <c r="A62" s="161">
        <v>59</v>
      </c>
      <c r="B62" s="162" t="s">
        <v>47</v>
      </c>
      <c r="C62" s="161" t="s">
        <v>4</v>
      </c>
      <c r="D62" s="184">
        <v>292.75</v>
      </c>
      <c r="E62" s="183">
        <v>288.75</v>
      </c>
      <c r="F62" s="183">
        <v>282.97</v>
      </c>
      <c r="G62" s="182">
        <v>294.5</v>
      </c>
      <c r="H62" s="177">
        <v>313.56</v>
      </c>
      <c r="I62" s="177">
        <v>314.88</v>
      </c>
      <c r="J62" s="167">
        <v>301.06</v>
      </c>
      <c r="K62" s="177">
        <v>302.4</v>
      </c>
      <c r="L62" s="167">
        <v>301.38</v>
      </c>
      <c r="M62" s="168">
        <v>308.98</v>
      </c>
      <c r="N62" s="184">
        <v>311.73</v>
      </c>
      <c r="O62" s="167">
        <v>315.97</v>
      </c>
      <c r="P62" s="212">
        <v>327.48</v>
      </c>
      <c r="Q62" s="170"/>
    </row>
    <row r="63" spans="1:17" ht="15">
      <c r="A63" s="161">
        <v>60</v>
      </c>
      <c r="B63" s="162" t="s">
        <v>48</v>
      </c>
      <c r="C63" s="161" t="s">
        <v>4</v>
      </c>
      <c r="D63" s="184">
        <v>131.84</v>
      </c>
      <c r="E63" s="183">
        <v>131.14</v>
      </c>
      <c r="F63" s="183">
        <v>124.74</v>
      </c>
      <c r="G63" s="182">
        <v>125.94</v>
      </c>
      <c r="H63" s="177">
        <v>137.34</v>
      </c>
      <c r="I63" s="177">
        <v>119.3</v>
      </c>
      <c r="J63" s="167">
        <v>127.1</v>
      </c>
      <c r="K63" s="177">
        <v>122.5</v>
      </c>
      <c r="L63" s="167">
        <v>120.7</v>
      </c>
      <c r="M63" s="168">
        <v>123.1</v>
      </c>
      <c r="N63" s="184">
        <v>123.06</v>
      </c>
      <c r="O63" s="167">
        <v>125.2</v>
      </c>
      <c r="P63" s="212">
        <v>125.2</v>
      </c>
      <c r="Q63" s="170"/>
    </row>
    <row r="64" spans="1:17" ht="15">
      <c r="A64" s="161">
        <v>61</v>
      </c>
      <c r="B64" s="162" t="s">
        <v>49</v>
      </c>
      <c r="C64" s="161" t="s">
        <v>4</v>
      </c>
      <c r="D64" s="184">
        <v>369.8</v>
      </c>
      <c r="E64" s="183">
        <v>369.8</v>
      </c>
      <c r="F64" s="183">
        <v>329.85</v>
      </c>
      <c r="G64" s="182">
        <v>329.85</v>
      </c>
      <c r="H64" s="177">
        <v>329.45</v>
      </c>
      <c r="I64" s="177">
        <v>219.9</v>
      </c>
      <c r="J64" s="167">
        <v>279.9</v>
      </c>
      <c r="K64" s="177">
        <v>305.7</v>
      </c>
      <c r="L64" s="179">
        <v>305.7</v>
      </c>
      <c r="M64" s="180">
        <v>275.7</v>
      </c>
      <c r="N64" s="185">
        <v>275.7</v>
      </c>
      <c r="O64" s="179">
        <v>285.7</v>
      </c>
      <c r="P64" s="212">
        <v>285.7</v>
      </c>
      <c r="Q64" s="170"/>
    </row>
    <row r="65" spans="1:17" ht="15">
      <c r="A65" s="161">
        <v>62</v>
      </c>
      <c r="B65" s="162" t="s">
        <v>50</v>
      </c>
      <c r="C65" s="161" t="s">
        <v>51</v>
      </c>
      <c r="D65" s="184">
        <v>56.23</v>
      </c>
      <c r="E65" s="183">
        <v>53.35</v>
      </c>
      <c r="F65" s="183">
        <v>54.18</v>
      </c>
      <c r="G65" s="182">
        <v>50.68</v>
      </c>
      <c r="H65" s="177">
        <v>50</v>
      </c>
      <c r="I65" s="177">
        <v>46.23</v>
      </c>
      <c r="J65" s="167">
        <v>42.8</v>
      </c>
      <c r="K65" s="177">
        <v>42.4</v>
      </c>
      <c r="L65" s="167">
        <v>44.06</v>
      </c>
      <c r="M65" s="168">
        <v>45.28</v>
      </c>
      <c r="N65" s="184">
        <v>50.65</v>
      </c>
      <c r="O65" s="167">
        <v>54</v>
      </c>
      <c r="P65" s="212">
        <v>59.02</v>
      </c>
      <c r="Q65" s="170"/>
    </row>
    <row r="66" spans="1:17" ht="15">
      <c r="A66" s="161">
        <v>63</v>
      </c>
      <c r="B66" s="162" t="s">
        <v>52</v>
      </c>
      <c r="C66" s="161" t="s">
        <v>51</v>
      </c>
      <c r="D66" s="184">
        <v>49</v>
      </c>
      <c r="E66" s="183">
        <v>48.3</v>
      </c>
      <c r="F66" s="183">
        <v>48</v>
      </c>
      <c r="G66" s="182">
        <v>46.95</v>
      </c>
      <c r="H66" s="177">
        <v>47.3</v>
      </c>
      <c r="I66" s="177">
        <v>39.75</v>
      </c>
      <c r="J66" s="167">
        <v>36.85</v>
      </c>
      <c r="K66" s="177">
        <v>36.85</v>
      </c>
      <c r="L66" s="167">
        <v>37</v>
      </c>
      <c r="M66" s="168">
        <v>40.7</v>
      </c>
      <c r="N66" s="184">
        <v>45.7</v>
      </c>
      <c r="O66" s="167">
        <v>0</v>
      </c>
      <c r="P66" s="212">
        <v>56.55</v>
      </c>
      <c r="Q66" s="170"/>
    </row>
    <row r="67" spans="1:17" ht="15">
      <c r="A67" s="161">
        <v>64</v>
      </c>
      <c r="B67" s="162" t="s">
        <v>53</v>
      </c>
      <c r="C67" s="161" t="s">
        <v>4</v>
      </c>
      <c r="D67" s="184">
        <v>88</v>
      </c>
      <c r="E67" s="183">
        <v>85.8</v>
      </c>
      <c r="F67" s="183">
        <v>85.8</v>
      </c>
      <c r="G67" s="182">
        <v>85.6</v>
      </c>
      <c r="H67" s="177">
        <v>90.2</v>
      </c>
      <c r="I67" s="177">
        <v>84</v>
      </c>
      <c r="J67" s="167">
        <v>76</v>
      </c>
      <c r="K67" s="177">
        <v>77.6</v>
      </c>
      <c r="L67" s="167">
        <v>77.6</v>
      </c>
      <c r="M67" s="168">
        <v>78</v>
      </c>
      <c r="N67" s="184">
        <v>78.6</v>
      </c>
      <c r="O67" s="167">
        <v>80</v>
      </c>
      <c r="P67" s="212">
        <v>80</v>
      </c>
      <c r="Q67" s="170"/>
    </row>
    <row r="68" spans="1:17" ht="15">
      <c r="A68" s="161">
        <v>65</v>
      </c>
      <c r="B68" s="162" t="s">
        <v>54</v>
      </c>
      <c r="C68" s="161" t="s">
        <v>45</v>
      </c>
      <c r="D68" s="184">
        <v>91</v>
      </c>
      <c r="E68" s="183">
        <v>93</v>
      </c>
      <c r="F68" s="183">
        <v>91.64</v>
      </c>
      <c r="G68" s="182">
        <v>91.4</v>
      </c>
      <c r="H68" s="177">
        <v>93</v>
      </c>
      <c r="I68" s="177">
        <v>99.72</v>
      </c>
      <c r="J68" s="167">
        <v>101.52</v>
      </c>
      <c r="K68" s="177">
        <v>101.38</v>
      </c>
      <c r="L68" s="167">
        <v>104.68</v>
      </c>
      <c r="M68" s="168">
        <v>107.03</v>
      </c>
      <c r="N68" s="184">
        <v>107.03</v>
      </c>
      <c r="O68" s="167">
        <v>105.7</v>
      </c>
      <c r="P68" s="212">
        <v>102.7</v>
      </c>
      <c r="Q68" s="170"/>
    </row>
    <row r="69" spans="1:17" ht="15">
      <c r="A69" s="161">
        <v>66</v>
      </c>
      <c r="B69" s="162" t="s">
        <v>100</v>
      </c>
      <c r="C69" s="161" t="s">
        <v>4</v>
      </c>
      <c r="D69" s="184">
        <v>11.6</v>
      </c>
      <c r="E69" s="183">
        <v>11.62</v>
      </c>
      <c r="F69" s="183">
        <v>11.78</v>
      </c>
      <c r="G69" s="182">
        <v>10.76</v>
      </c>
      <c r="H69" s="177">
        <v>10.92</v>
      </c>
      <c r="I69" s="177">
        <v>9.2</v>
      </c>
      <c r="J69" s="167">
        <v>9.2</v>
      </c>
      <c r="K69" s="177">
        <v>10.4</v>
      </c>
      <c r="L69" s="167">
        <v>9.85</v>
      </c>
      <c r="M69" s="168">
        <v>9.9</v>
      </c>
      <c r="N69" s="184">
        <v>9.8</v>
      </c>
      <c r="O69" s="167">
        <v>9.8</v>
      </c>
      <c r="P69" s="212">
        <v>10.1</v>
      </c>
      <c r="Q69" s="170"/>
    </row>
    <row r="70" spans="1:17" ht="15">
      <c r="A70" s="161">
        <v>67</v>
      </c>
      <c r="B70" s="162" t="s">
        <v>101</v>
      </c>
      <c r="C70" s="161" t="s">
        <v>4</v>
      </c>
      <c r="D70" s="184">
        <v>11.18</v>
      </c>
      <c r="E70" s="183">
        <v>10.94</v>
      </c>
      <c r="F70" s="183">
        <v>10.68</v>
      </c>
      <c r="G70" s="183">
        <v>11.1</v>
      </c>
      <c r="H70" s="177">
        <v>10.66</v>
      </c>
      <c r="I70" s="177">
        <v>10.18</v>
      </c>
      <c r="J70" s="167">
        <v>10.26</v>
      </c>
      <c r="K70" s="177">
        <v>10.26</v>
      </c>
      <c r="L70" s="167">
        <v>10</v>
      </c>
      <c r="M70" s="168">
        <v>10.02</v>
      </c>
      <c r="N70" s="184">
        <v>9.58</v>
      </c>
      <c r="O70" s="167">
        <v>11.38</v>
      </c>
      <c r="P70" s="212">
        <v>10.9</v>
      </c>
      <c r="Q70" s="170"/>
    </row>
    <row r="71" spans="1:17" ht="15">
      <c r="A71" s="161">
        <v>68</v>
      </c>
      <c r="B71" s="162" t="s">
        <v>56</v>
      </c>
      <c r="C71" s="161" t="s">
        <v>4</v>
      </c>
      <c r="D71" s="184">
        <v>397.75</v>
      </c>
      <c r="E71" s="183">
        <v>378.25</v>
      </c>
      <c r="F71" s="183">
        <v>375.25</v>
      </c>
      <c r="G71" s="182">
        <v>360.25</v>
      </c>
      <c r="H71" s="177">
        <v>385.25</v>
      </c>
      <c r="I71" s="177">
        <v>470.6</v>
      </c>
      <c r="J71" s="167">
        <v>427.5</v>
      </c>
      <c r="K71" s="177">
        <v>431.6</v>
      </c>
      <c r="L71" s="167">
        <v>435.67</v>
      </c>
      <c r="M71" s="168">
        <v>421.25</v>
      </c>
      <c r="N71" s="184">
        <v>428.33</v>
      </c>
      <c r="O71" s="167">
        <v>433</v>
      </c>
      <c r="P71" s="212">
        <v>433</v>
      </c>
      <c r="Q71" s="170"/>
    </row>
    <row r="72" spans="1:17" ht="15">
      <c r="A72" s="161">
        <v>69</v>
      </c>
      <c r="B72" s="162" t="s">
        <v>107</v>
      </c>
      <c r="C72" s="161" t="s">
        <v>4</v>
      </c>
      <c r="D72" s="184">
        <v>1420</v>
      </c>
      <c r="E72" s="183">
        <v>1536.67</v>
      </c>
      <c r="F72" s="183">
        <v>1536.67</v>
      </c>
      <c r="G72" s="182">
        <v>1522.5</v>
      </c>
      <c r="H72" s="177">
        <v>1722.5</v>
      </c>
      <c r="I72" s="177">
        <v>1653.2</v>
      </c>
      <c r="J72" s="167">
        <v>1753.2</v>
      </c>
      <c r="K72" s="177">
        <v>1753.2</v>
      </c>
      <c r="L72" s="167">
        <v>2020</v>
      </c>
      <c r="M72" s="168">
        <v>1992.5</v>
      </c>
      <c r="N72" s="184">
        <v>1992.5</v>
      </c>
      <c r="O72" s="167">
        <v>2180</v>
      </c>
      <c r="P72" s="212">
        <v>2155</v>
      </c>
      <c r="Q72" s="170"/>
    </row>
    <row r="73" spans="1:16" ht="15.75">
      <c r="A73" s="162"/>
      <c r="B73" s="162"/>
      <c r="C73" s="162"/>
      <c r="D73" s="186">
        <f aca="true" t="shared" si="0" ref="D73:P73">SUM(D4:D72)</f>
        <v>9609.58</v>
      </c>
      <c r="E73" s="186">
        <f t="shared" si="0"/>
        <v>9644.060000000001</v>
      </c>
      <c r="F73" s="186">
        <f t="shared" si="0"/>
        <v>9659.210000000003</v>
      </c>
      <c r="G73" s="186">
        <f t="shared" si="0"/>
        <v>9520.12</v>
      </c>
      <c r="H73" s="186">
        <f t="shared" si="0"/>
        <v>10666.26</v>
      </c>
      <c r="I73" s="186">
        <f t="shared" si="0"/>
        <v>10415.83</v>
      </c>
      <c r="J73" s="186">
        <f t="shared" si="0"/>
        <v>10494.750000000002</v>
      </c>
      <c r="K73" s="186">
        <f t="shared" si="0"/>
        <v>10874.11</v>
      </c>
      <c r="L73" s="186">
        <f t="shared" si="0"/>
        <v>10609.85</v>
      </c>
      <c r="M73" s="186">
        <f t="shared" si="0"/>
        <v>10752.46</v>
      </c>
      <c r="N73" s="186">
        <f t="shared" si="0"/>
        <v>10660.909999999998</v>
      </c>
      <c r="O73" s="186">
        <f t="shared" si="0"/>
        <v>10935.519999999999</v>
      </c>
      <c r="P73" s="186">
        <f t="shared" si="0"/>
        <v>11051.59</v>
      </c>
    </row>
    <row r="74" ht="15.75">
      <c r="G74" s="187"/>
    </row>
    <row r="75" spans="2:10" ht="15.75">
      <c r="B75" s="188"/>
      <c r="C75" s="187"/>
      <c r="D75" s="188"/>
      <c r="E75" s="187"/>
      <c r="F75" s="189"/>
      <c r="H75" s="188"/>
      <c r="I75" s="188"/>
      <c r="J75" s="189"/>
    </row>
    <row r="76" spans="1:9" ht="15.75">
      <c r="A76" s="155" t="s">
        <v>200</v>
      </c>
      <c r="C76" s="190"/>
      <c r="D76" s="191"/>
      <c r="E76" s="191"/>
      <c r="F76" s="188"/>
      <c r="G76" s="188"/>
      <c r="I76" s="192" t="s">
        <v>176</v>
      </c>
    </row>
    <row r="77" spans="3:9" ht="15.75">
      <c r="C77" s="193"/>
      <c r="D77" s="194"/>
      <c r="E77" s="194"/>
      <c r="F77" s="188"/>
      <c r="G77" s="195"/>
      <c r="I77" s="196" t="s">
        <v>79</v>
      </c>
    </row>
    <row r="78" spans="3:8" ht="15.75">
      <c r="C78" s="193"/>
      <c r="F78" s="188"/>
      <c r="G78" s="197" t="s">
        <v>78</v>
      </c>
      <c r="H78" s="198"/>
    </row>
    <row r="79" spans="1:8" ht="15.75">
      <c r="A79" s="199" t="s">
        <v>199</v>
      </c>
      <c r="B79" s="200"/>
      <c r="C79" s="193"/>
      <c r="F79" s="188"/>
      <c r="G79" s="201"/>
      <c r="H79" s="198"/>
    </row>
    <row r="80" ht="15">
      <c r="G80" s="201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90"/>
  <sheetViews>
    <sheetView view="pageBreakPreview" zoomScale="65" zoomScaleNormal="68" zoomScaleSheetLayoutView="65" zoomScalePageLayoutView="0" workbookViewId="0" topLeftCell="A16">
      <selection activeCell="D42" sqref="D42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161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162</v>
      </c>
      <c r="E3" s="123" t="s">
        <v>163</v>
      </c>
      <c r="F3" s="124" t="s">
        <v>164</v>
      </c>
      <c r="G3" s="125" t="s">
        <v>165</v>
      </c>
      <c r="H3" s="125" t="s">
        <v>166</v>
      </c>
      <c r="I3" s="125" t="s">
        <v>167</v>
      </c>
      <c r="J3" s="125" t="s">
        <v>168</v>
      </c>
      <c r="K3" s="124" t="s">
        <v>169</v>
      </c>
      <c r="L3" s="125" t="s">
        <v>170</v>
      </c>
      <c r="M3" s="125" t="s">
        <v>171</v>
      </c>
      <c r="N3" s="123" t="s">
        <v>172</v>
      </c>
      <c r="O3" s="123" t="s">
        <v>173</v>
      </c>
      <c r="P3" s="123" t="s">
        <v>174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40.375</v>
      </c>
      <c r="E4" s="131">
        <v>41</v>
      </c>
      <c r="F4" s="131">
        <v>41.25</v>
      </c>
      <c r="G4" s="152">
        <v>41.8125</v>
      </c>
      <c r="H4" s="59">
        <v>38.83</v>
      </c>
      <c r="I4" s="59">
        <v>36.980000000000004</v>
      </c>
      <c r="J4" s="141">
        <v>36.78</v>
      </c>
      <c r="K4" s="59">
        <v>36.88</v>
      </c>
      <c r="L4" s="141">
        <v>36.28</v>
      </c>
      <c r="M4" s="144">
        <v>36.68</v>
      </c>
      <c r="N4" s="139">
        <v>39.08</v>
      </c>
      <c r="O4" s="145">
        <v>41.58</v>
      </c>
      <c r="P4" s="139">
        <v>44.48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88.33333333333333</v>
      </c>
      <c r="E5" s="131">
        <v>88.33333333333333</v>
      </c>
      <c r="F5" s="131">
        <v>89.66666666666667</v>
      </c>
      <c r="G5" s="130">
        <v>99</v>
      </c>
      <c r="H5" s="59">
        <v>103.33333333333333</v>
      </c>
      <c r="I5" s="59">
        <v>129.6</v>
      </c>
      <c r="J5" s="141">
        <v>131.13333333333333</v>
      </c>
      <c r="K5" s="59">
        <v>131.13</v>
      </c>
      <c r="L5" s="141">
        <v>136.7</v>
      </c>
      <c r="M5" s="144">
        <v>134.2</v>
      </c>
      <c r="N5" s="139">
        <v>138.2</v>
      </c>
      <c r="O5" s="145">
        <v>138.2</v>
      </c>
      <c r="P5" s="139">
        <v>142.13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32.8</v>
      </c>
      <c r="E6" s="131">
        <v>33</v>
      </c>
      <c r="F6" s="131">
        <v>33.4</v>
      </c>
      <c r="G6" s="130">
        <v>34</v>
      </c>
      <c r="H6" s="59">
        <v>28.78</v>
      </c>
      <c r="I6" s="59">
        <v>27.78</v>
      </c>
      <c r="J6" s="141">
        <v>27.380000000000003</v>
      </c>
      <c r="K6" s="59">
        <v>29.88</v>
      </c>
      <c r="L6" s="141">
        <v>28.98</v>
      </c>
      <c r="M6" s="144">
        <v>31</v>
      </c>
      <c r="N6" s="139">
        <v>30.58</v>
      </c>
      <c r="O6" s="145">
        <v>30.78</v>
      </c>
      <c r="P6" s="139">
        <v>32.78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67.25</v>
      </c>
      <c r="E7" s="131">
        <v>67.85</v>
      </c>
      <c r="F7" s="131">
        <v>67.9</v>
      </c>
      <c r="G7" s="130">
        <v>72.55</v>
      </c>
      <c r="H7" s="59">
        <v>66.02000000000001</v>
      </c>
      <c r="I7" s="59">
        <v>72.32000000000001</v>
      </c>
      <c r="J7" s="141">
        <v>69.76</v>
      </c>
      <c r="K7" s="59">
        <v>70.56</v>
      </c>
      <c r="L7" s="141">
        <v>69.96</v>
      </c>
      <c r="M7" s="144">
        <v>68.46</v>
      </c>
      <c r="N7" s="139">
        <v>69.46</v>
      </c>
      <c r="O7" s="145">
        <v>71.26</v>
      </c>
      <c r="P7" s="139">
        <v>73.16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31.0625</v>
      </c>
      <c r="E8" s="131">
        <v>31.875</v>
      </c>
      <c r="F8" s="131">
        <v>32.3125</v>
      </c>
      <c r="G8" s="130">
        <v>33.3125</v>
      </c>
      <c r="H8" s="59">
        <v>33.06</v>
      </c>
      <c r="I8" s="59">
        <v>34.46</v>
      </c>
      <c r="J8" s="141">
        <v>34.86</v>
      </c>
      <c r="K8" s="59">
        <v>34.46</v>
      </c>
      <c r="L8" s="141">
        <v>31.66</v>
      </c>
      <c r="M8" s="144">
        <v>33.56</v>
      </c>
      <c r="N8" s="139">
        <v>34.56</v>
      </c>
      <c r="O8" s="145">
        <v>33.96</v>
      </c>
      <c r="P8" s="139">
        <v>34.76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83.9</v>
      </c>
      <c r="E9" s="131">
        <v>84.6</v>
      </c>
      <c r="F9" s="131">
        <v>84.4</v>
      </c>
      <c r="G9" s="130">
        <v>83.05</v>
      </c>
      <c r="H9" s="59">
        <v>72.8</v>
      </c>
      <c r="I9" s="59">
        <v>73.14</v>
      </c>
      <c r="J9" s="141">
        <v>72.34</v>
      </c>
      <c r="K9" s="59">
        <v>69.94</v>
      </c>
      <c r="L9" s="141">
        <v>69.34</v>
      </c>
      <c r="M9" s="144">
        <v>68.94</v>
      </c>
      <c r="N9" s="139">
        <v>68.54</v>
      </c>
      <c r="O9" s="145">
        <v>70.74</v>
      </c>
      <c r="P9" s="139">
        <v>70.9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40.5</v>
      </c>
      <c r="E10" s="131">
        <v>40.5</v>
      </c>
      <c r="F10" s="131">
        <v>40.25</v>
      </c>
      <c r="G10" s="130">
        <v>37.75</v>
      </c>
      <c r="H10" s="59">
        <v>35.266666666666666</v>
      </c>
      <c r="I10" s="59">
        <v>35.93333333333333</v>
      </c>
      <c r="J10" s="141">
        <v>29.266666666666666</v>
      </c>
      <c r="K10" s="59">
        <v>34.9</v>
      </c>
      <c r="L10" s="141">
        <v>31.6</v>
      </c>
      <c r="M10" s="144">
        <v>34.93</v>
      </c>
      <c r="N10" s="139">
        <v>32.27</v>
      </c>
      <c r="O10" s="145">
        <v>33.27</v>
      </c>
      <c r="P10" s="154">
        <v>39.9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24.625</v>
      </c>
      <c r="E11" s="131">
        <v>25.625</v>
      </c>
      <c r="F11" s="131">
        <v>25.75</v>
      </c>
      <c r="G11" s="130">
        <v>25.1875</v>
      </c>
      <c r="H11" s="59">
        <v>26.45</v>
      </c>
      <c r="I11" s="59">
        <v>27.075</v>
      </c>
      <c r="J11" s="141">
        <v>25.099999999999998</v>
      </c>
      <c r="K11" s="59">
        <v>28.46</v>
      </c>
      <c r="L11" s="141">
        <v>28.08</v>
      </c>
      <c r="M11" s="144">
        <v>26.08</v>
      </c>
      <c r="N11" s="139">
        <v>27.58</v>
      </c>
      <c r="O11" s="145">
        <v>30.58</v>
      </c>
      <c r="P11" s="154">
        <v>32.43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32.5</v>
      </c>
      <c r="E12" s="131">
        <v>36.25</v>
      </c>
      <c r="F12" s="131">
        <v>36.5</v>
      </c>
      <c r="G12" s="130">
        <v>37.3125</v>
      </c>
      <c r="H12" s="59">
        <v>34.839999999999996</v>
      </c>
      <c r="I12" s="59">
        <v>34.94</v>
      </c>
      <c r="J12" s="141">
        <v>34.14</v>
      </c>
      <c r="K12" s="59">
        <v>36.74</v>
      </c>
      <c r="L12" s="141">
        <v>36.54</v>
      </c>
      <c r="M12" s="144">
        <v>38.54</v>
      </c>
      <c r="N12" s="139">
        <v>39.94</v>
      </c>
      <c r="O12" s="145">
        <v>41.04</v>
      </c>
      <c r="P12" s="154">
        <v>45.23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33.5</v>
      </c>
      <c r="E13" s="131">
        <v>34</v>
      </c>
      <c r="F13" s="131">
        <v>34.25</v>
      </c>
      <c r="G13" s="130">
        <v>34.3125</v>
      </c>
      <c r="H13" s="59">
        <v>34.06</v>
      </c>
      <c r="I13" s="59">
        <v>34.260000000000005</v>
      </c>
      <c r="J13" s="142">
        <v>33.660000000000004</v>
      </c>
      <c r="K13" s="59">
        <v>27.76</v>
      </c>
      <c r="L13" s="142">
        <v>28.36</v>
      </c>
      <c r="M13" s="144">
        <v>32.26</v>
      </c>
      <c r="N13" s="139">
        <v>35.46</v>
      </c>
      <c r="O13" s="145">
        <v>31.86</v>
      </c>
      <c r="P13" s="154">
        <v>34.1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36.25</v>
      </c>
      <c r="E14" s="131">
        <v>36.25</v>
      </c>
      <c r="F14" s="131">
        <v>36.25</v>
      </c>
      <c r="G14" s="130">
        <v>36.25</v>
      </c>
      <c r="H14" s="59">
        <v>37.75</v>
      </c>
      <c r="I14" s="59">
        <v>38.5</v>
      </c>
      <c r="J14" s="142">
        <v>39.25</v>
      </c>
      <c r="K14" s="59">
        <v>37.36</v>
      </c>
      <c r="L14" s="142">
        <v>37.16</v>
      </c>
      <c r="M14" s="144">
        <v>37.36</v>
      </c>
      <c r="N14" s="139">
        <v>37.96</v>
      </c>
      <c r="O14" s="145">
        <v>38.36</v>
      </c>
      <c r="P14" s="139">
        <v>37.45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36.5</v>
      </c>
      <c r="E15" s="131">
        <v>36.5</v>
      </c>
      <c r="F15" s="131">
        <v>36.5</v>
      </c>
      <c r="G15" s="130">
        <v>36.5</v>
      </c>
      <c r="H15" s="59">
        <v>36.5</v>
      </c>
      <c r="I15" s="59">
        <v>36.5</v>
      </c>
      <c r="J15" s="141">
        <v>36.5</v>
      </c>
      <c r="K15" s="59">
        <v>36.16</v>
      </c>
      <c r="L15" s="141">
        <v>35.56</v>
      </c>
      <c r="M15" s="144">
        <v>35.56</v>
      </c>
      <c r="N15" s="139">
        <v>35.52</v>
      </c>
      <c r="O15" s="145">
        <v>34.72</v>
      </c>
      <c r="P15" s="139">
        <v>35.32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53.75</v>
      </c>
      <c r="E16" s="131">
        <v>53.75</v>
      </c>
      <c r="F16" s="131">
        <v>53.75</v>
      </c>
      <c r="G16" s="130">
        <v>54.25</v>
      </c>
      <c r="H16" s="59">
        <v>62.6</v>
      </c>
      <c r="I16" s="59">
        <v>61.4</v>
      </c>
      <c r="J16" s="142">
        <v>66.06666666666666</v>
      </c>
      <c r="K16" s="59">
        <v>65.44</v>
      </c>
      <c r="L16" s="142">
        <v>67.6</v>
      </c>
      <c r="M16" s="144">
        <v>71.2</v>
      </c>
      <c r="N16" s="139">
        <v>74.6</v>
      </c>
      <c r="O16" s="145">
        <v>81.82</v>
      </c>
      <c r="P16" s="139">
        <v>82.78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101.25</v>
      </c>
      <c r="E17" s="131">
        <v>101.25</v>
      </c>
      <c r="F17" s="131">
        <v>101.25</v>
      </c>
      <c r="G17" s="130">
        <v>102.5</v>
      </c>
      <c r="H17" s="59">
        <v>105</v>
      </c>
      <c r="I17" s="59">
        <v>141.625</v>
      </c>
      <c r="J17" s="142">
        <v>175.3</v>
      </c>
      <c r="K17" s="59">
        <v>168.17</v>
      </c>
      <c r="L17" s="142">
        <v>150.83</v>
      </c>
      <c r="M17" s="144">
        <v>155.38</v>
      </c>
      <c r="N17" s="139">
        <v>156.88</v>
      </c>
      <c r="O17" s="145">
        <v>155.13</v>
      </c>
      <c r="P17" s="139">
        <v>155.13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35.625</v>
      </c>
      <c r="E18" s="131">
        <v>37.625</v>
      </c>
      <c r="F18" s="131">
        <v>38.25</v>
      </c>
      <c r="G18" s="130">
        <v>42.54</v>
      </c>
      <c r="H18" s="59">
        <v>40.1</v>
      </c>
      <c r="I18" s="59">
        <v>42.2</v>
      </c>
      <c r="J18" s="142">
        <v>42.2</v>
      </c>
      <c r="K18" s="59">
        <v>42.3</v>
      </c>
      <c r="L18" s="142">
        <v>40.7</v>
      </c>
      <c r="M18" s="144">
        <v>41.1</v>
      </c>
      <c r="N18" s="139">
        <v>42.2</v>
      </c>
      <c r="O18" s="145">
        <v>41.8</v>
      </c>
      <c r="P18" s="139">
        <v>41.4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68</v>
      </c>
      <c r="E19" s="131">
        <v>69</v>
      </c>
      <c r="F19" s="131">
        <v>69</v>
      </c>
      <c r="G19" s="130">
        <v>69.25</v>
      </c>
      <c r="H19" s="59">
        <v>47.625</v>
      </c>
      <c r="I19" s="59">
        <v>47.875</v>
      </c>
      <c r="J19" s="142">
        <v>47.375</v>
      </c>
      <c r="K19" s="59">
        <v>44.38</v>
      </c>
      <c r="L19" s="142">
        <v>42.9</v>
      </c>
      <c r="M19" s="144">
        <v>43.38</v>
      </c>
      <c r="N19" s="139">
        <v>42.88</v>
      </c>
      <c r="O19" s="145">
        <v>43.63</v>
      </c>
      <c r="P19" s="139">
        <v>41.83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20.6</v>
      </c>
      <c r="E20" s="131">
        <v>24.125</v>
      </c>
      <c r="F20" s="131">
        <v>27.5</v>
      </c>
      <c r="G20" s="130">
        <v>27.1</v>
      </c>
      <c r="H20" s="59">
        <v>28.633333333333336</v>
      </c>
      <c r="I20" s="59">
        <v>28.666666666666668</v>
      </c>
      <c r="J20" s="141">
        <v>28.3</v>
      </c>
      <c r="K20" s="59">
        <v>31.48</v>
      </c>
      <c r="L20" s="141">
        <v>21.73</v>
      </c>
      <c r="M20" s="144">
        <v>15.35</v>
      </c>
      <c r="N20" s="139">
        <v>16.6</v>
      </c>
      <c r="O20" s="145">
        <v>18.73</v>
      </c>
      <c r="P20" s="139">
        <v>19.9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23.475</v>
      </c>
      <c r="E21" s="131">
        <v>36.475</v>
      </c>
      <c r="F21" s="131">
        <v>38.25</v>
      </c>
      <c r="G21" s="130">
        <v>43.225</v>
      </c>
      <c r="H21" s="59">
        <v>44.475</v>
      </c>
      <c r="I21" s="59">
        <v>41.86666666666667</v>
      </c>
      <c r="J21" s="141">
        <v>31.8</v>
      </c>
      <c r="K21" s="59">
        <v>29.48</v>
      </c>
      <c r="L21" s="141">
        <v>19.85</v>
      </c>
      <c r="M21" s="144">
        <v>17.35</v>
      </c>
      <c r="N21" s="139">
        <v>16.23</v>
      </c>
      <c r="O21" s="145">
        <v>22.1</v>
      </c>
      <c r="P21" s="139">
        <v>22.6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105</v>
      </c>
      <c r="E22" s="131">
        <v>110</v>
      </c>
      <c r="F22" s="131">
        <v>110</v>
      </c>
      <c r="G22" s="130">
        <v>110</v>
      </c>
      <c r="H22" s="59">
        <v>102.9</v>
      </c>
      <c r="I22" s="59">
        <v>106.65</v>
      </c>
      <c r="J22" s="141">
        <v>106.65</v>
      </c>
      <c r="K22" s="59">
        <v>125.8</v>
      </c>
      <c r="L22" s="141">
        <v>125.8</v>
      </c>
      <c r="M22" s="144">
        <v>125.8</v>
      </c>
      <c r="N22" s="139">
        <v>85.27</v>
      </c>
      <c r="O22" s="145">
        <v>91.1</v>
      </c>
      <c r="P22" s="139">
        <v>91.1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208</v>
      </c>
      <c r="E23" s="131">
        <v>222.5</v>
      </c>
      <c r="F23" s="131">
        <v>226.25</v>
      </c>
      <c r="G23" s="130">
        <v>182.25</v>
      </c>
      <c r="H23" s="59">
        <v>149.975</v>
      </c>
      <c r="I23" s="59">
        <v>110.075</v>
      </c>
      <c r="J23" s="141">
        <v>54.75</v>
      </c>
      <c r="K23" s="59">
        <v>37.97</v>
      </c>
      <c r="L23" s="141">
        <v>34.3</v>
      </c>
      <c r="M23" s="144">
        <v>47.3</v>
      </c>
      <c r="N23" s="139">
        <v>126.33</v>
      </c>
      <c r="O23" s="145">
        <v>127.5</v>
      </c>
      <c r="P23" s="139">
        <v>192.1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196.75</v>
      </c>
      <c r="E24" s="131">
        <v>204.35</v>
      </c>
      <c r="F24" s="131">
        <v>206.25</v>
      </c>
      <c r="G24" s="130">
        <v>178.25</v>
      </c>
      <c r="H24" s="59">
        <v>158.475</v>
      </c>
      <c r="I24" s="59">
        <v>125.575</v>
      </c>
      <c r="J24" s="141">
        <v>106.625</v>
      </c>
      <c r="K24" s="59">
        <v>65.48</v>
      </c>
      <c r="L24" s="141">
        <v>59</v>
      </c>
      <c r="M24" s="144">
        <v>81.25</v>
      </c>
      <c r="N24" s="139">
        <v>153</v>
      </c>
      <c r="O24" s="145">
        <v>141.25</v>
      </c>
      <c r="P24" s="139">
        <v>181.2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26.25</v>
      </c>
      <c r="E25" s="131">
        <v>32.25</v>
      </c>
      <c r="F25" s="131">
        <v>32</v>
      </c>
      <c r="G25" s="130">
        <v>40.125</v>
      </c>
      <c r="H25" s="59">
        <v>46.1</v>
      </c>
      <c r="I25" s="59">
        <v>41.85</v>
      </c>
      <c r="J25" s="141">
        <v>45.275</v>
      </c>
      <c r="K25" s="59">
        <v>51.9</v>
      </c>
      <c r="L25" s="141">
        <v>40.75</v>
      </c>
      <c r="M25" s="144">
        <v>32</v>
      </c>
      <c r="N25" s="139">
        <v>27.5</v>
      </c>
      <c r="O25" s="145">
        <v>26.38</v>
      </c>
      <c r="P25" s="139">
        <v>27.63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29.166666666666668</v>
      </c>
      <c r="E26" s="131">
        <v>33.333333333333336</v>
      </c>
      <c r="F26" s="131">
        <v>33.333333333333336</v>
      </c>
      <c r="G26" s="130">
        <v>32.166666666666664</v>
      </c>
      <c r="H26" s="59">
        <v>36.85</v>
      </c>
      <c r="I26" s="59">
        <v>37.725</v>
      </c>
      <c r="J26" s="141">
        <v>46.225</v>
      </c>
      <c r="K26" s="59">
        <v>46.23</v>
      </c>
      <c r="L26" s="141">
        <v>41.23</v>
      </c>
      <c r="M26" s="144">
        <v>32.48</v>
      </c>
      <c r="N26" s="139">
        <v>29.48</v>
      </c>
      <c r="O26" s="145">
        <v>25.73</v>
      </c>
      <c r="P26" s="139">
        <v>27.48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31.2</v>
      </c>
      <c r="E27" s="131">
        <v>40</v>
      </c>
      <c r="F27" s="131">
        <v>40.25</v>
      </c>
      <c r="G27" s="130">
        <v>43</v>
      </c>
      <c r="H27" s="59">
        <v>44</v>
      </c>
      <c r="I27" s="59">
        <v>40.425</v>
      </c>
      <c r="J27" s="141">
        <v>37.95</v>
      </c>
      <c r="K27" s="59">
        <v>34.45</v>
      </c>
      <c r="L27" s="141">
        <v>28.2</v>
      </c>
      <c r="M27" s="144">
        <v>23.25</v>
      </c>
      <c r="N27" s="139">
        <v>24.63</v>
      </c>
      <c r="O27" s="145">
        <v>24</v>
      </c>
      <c r="P27" s="139">
        <v>22.98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107</v>
      </c>
      <c r="E28" s="131">
        <v>173.33333333333334</v>
      </c>
      <c r="F28" s="131">
        <v>173.33333333333334</v>
      </c>
      <c r="G28" s="130">
        <v>175</v>
      </c>
      <c r="H28" s="59">
        <v>157.125</v>
      </c>
      <c r="I28" s="59">
        <v>174.85</v>
      </c>
      <c r="J28" s="141">
        <v>173.875</v>
      </c>
      <c r="K28" s="59">
        <v>172.5</v>
      </c>
      <c r="L28" s="141">
        <v>176.67</v>
      </c>
      <c r="M28" s="144">
        <v>170.67</v>
      </c>
      <c r="N28" s="139">
        <v>170.67</v>
      </c>
      <c r="O28" s="145">
        <v>180.5</v>
      </c>
      <c r="P28" s="139">
        <v>179.25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101.975</v>
      </c>
      <c r="E29" s="131">
        <v>104.75</v>
      </c>
      <c r="F29" s="131">
        <v>109.5</v>
      </c>
      <c r="G29" s="130">
        <v>106.75</v>
      </c>
      <c r="H29" s="59">
        <v>97.225</v>
      </c>
      <c r="I29" s="59">
        <v>97.225</v>
      </c>
      <c r="J29" s="141">
        <v>95.975</v>
      </c>
      <c r="K29" s="59">
        <v>112.63</v>
      </c>
      <c r="L29" s="141">
        <v>99.67</v>
      </c>
      <c r="M29" s="144">
        <v>97.25</v>
      </c>
      <c r="N29" s="139">
        <v>91</v>
      </c>
      <c r="O29" s="145">
        <v>100.4</v>
      </c>
      <c r="P29" s="139">
        <v>102.8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95</v>
      </c>
      <c r="E30" s="131">
        <v>100.75</v>
      </c>
      <c r="F30" s="131">
        <v>98.75</v>
      </c>
      <c r="G30" s="130">
        <v>99.75</v>
      </c>
      <c r="H30" s="59">
        <v>98.475</v>
      </c>
      <c r="I30" s="59">
        <v>102.725</v>
      </c>
      <c r="J30" s="141">
        <v>93.5</v>
      </c>
      <c r="K30" s="59">
        <v>111.33</v>
      </c>
      <c r="L30" s="141">
        <v>118</v>
      </c>
      <c r="M30" s="144">
        <v>120.75</v>
      </c>
      <c r="N30" s="139">
        <v>108</v>
      </c>
      <c r="O30" s="145">
        <v>115.7</v>
      </c>
      <c r="P30" s="139">
        <v>124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84.5</v>
      </c>
      <c r="E31" s="131">
        <v>83.63333333333334</v>
      </c>
      <c r="F31" s="131">
        <v>85</v>
      </c>
      <c r="G31" s="130">
        <v>110.96666666666665</v>
      </c>
      <c r="H31" s="59">
        <v>100.33333333333333</v>
      </c>
      <c r="I31" s="59">
        <v>87.96666666666665</v>
      </c>
      <c r="J31" s="141">
        <v>88.63333333333333</v>
      </c>
      <c r="K31" s="59">
        <v>66.8</v>
      </c>
      <c r="L31" s="141">
        <v>67.3</v>
      </c>
      <c r="M31" s="144">
        <v>70.63</v>
      </c>
      <c r="N31" s="139">
        <v>81.38</v>
      </c>
      <c r="O31" s="145">
        <v>86.33</v>
      </c>
      <c r="P31" s="139">
        <v>86.33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66.33333333333333</v>
      </c>
      <c r="E32" s="131">
        <v>71.66666666666667</v>
      </c>
      <c r="F32" s="131">
        <v>72</v>
      </c>
      <c r="G32" s="130">
        <v>73</v>
      </c>
      <c r="H32" s="59">
        <v>93.83333333333333</v>
      </c>
      <c r="I32" s="59">
        <v>105.5</v>
      </c>
      <c r="J32" s="141">
        <v>112.16666666666667</v>
      </c>
      <c r="K32" s="59">
        <v>125</v>
      </c>
      <c r="L32" s="141">
        <v>138.5</v>
      </c>
      <c r="M32" s="144">
        <v>145.13</v>
      </c>
      <c r="N32" s="139">
        <v>148.33</v>
      </c>
      <c r="O32" s="145">
        <v>156</v>
      </c>
      <c r="P32" s="139">
        <v>156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52.6</v>
      </c>
      <c r="E33" s="131">
        <v>56.17999999999999</v>
      </c>
      <c r="F33" s="131">
        <v>56.4</v>
      </c>
      <c r="G33" s="130">
        <v>57.48</v>
      </c>
      <c r="H33" s="59">
        <v>58.25</v>
      </c>
      <c r="I33" s="59">
        <v>58.120000000000005</v>
      </c>
      <c r="J33" s="141">
        <v>57.760000000000005</v>
      </c>
      <c r="K33" s="59">
        <v>59.76</v>
      </c>
      <c r="L33" s="141">
        <v>59.16</v>
      </c>
      <c r="M33" s="144">
        <v>59.76</v>
      </c>
      <c r="N33" s="139">
        <v>58.5</v>
      </c>
      <c r="O33" s="145">
        <v>56.2</v>
      </c>
      <c r="P33" s="139">
        <v>58.98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133.33333333333334</v>
      </c>
      <c r="E34" s="131">
        <v>143.33333333333334</v>
      </c>
      <c r="F34" s="131">
        <v>143.33333333333334</v>
      </c>
      <c r="G34" s="130">
        <v>145</v>
      </c>
      <c r="H34" s="59">
        <v>163.125</v>
      </c>
      <c r="I34" s="59">
        <v>166.8</v>
      </c>
      <c r="J34" s="141">
        <v>160.4</v>
      </c>
      <c r="K34" s="59">
        <v>158.8</v>
      </c>
      <c r="L34" s="141">
        <v>155</v>
      </c>
      <c r="M34" s="144">
        <v>160.4</v>
      </c>
      <c r="N34" s="139">
        <v>166.2</v>
      </c>
      <c r="O34" s="145">
        <v>166</v>
      </c>
      <c r="P34" s="139">
        <v>168.88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210</v>
      </c>
      <c r="E35" s="135">
        <v>220</v>
      </c>
      <c r="F35" s="135">
        <v>220</v>
      </c>
      <c r="G35" s="134">
        <v>221.66666666666666</v>
      </c>
      <c r="H35" s="60">
        <v>246.6</v>
      </c>
      <c r="I35" s="60">
        <v>240.4</v>
      </c>
      <c r="J35" s="141">
        <v>234.8</v>
      </c>
      <c r="K35" s="60">
        <v>233.4</v>
      </c>
      <c r="L35" s="141">
        <v>234</v>
      </c>
      <c r="M35" s="144">
        <v>243.8</v>
      </c>
      <c r="N35" s="145">
        <v>217.2</v>
      </c>
      <c r="O35" s="145">
        <v>225</v>
      </c>
      <c r="P35" s="145">
        <v>240.25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128.75</v>
      </c>
      <c r="E36" s="131">
        <v>136.25</v>
      </c>
      <c r="F36" s="131">
        <v>137.5</v>
      </c>
      <c r="G36" s="134">
        <v>136.25</v>
      </c>
      <c r="H36" s="59">
        <v>137</v>
      </c>
      <c r="I36" s="59">
        <v>129.9</v>
      </c>
      <c r="J36" s="141">
        <v>118.4</v>
      </c>
      <c r="K36" s="59">
        <v>118.32</v>
      </c>
      <c r="L36" s="141">
        <v>121.32</v>
      </c>
      <c r="M36" s="144">
        <v>128.72</v>
      </c>
      <c r="N36" s="139">
        <v>126.92</v>
      </c>
      <c r="O36" s="145">
        <v>122.12</v>
      </c>
      <c r="P36" s="139">
        <v>110.72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360</v>
      </c>
      <c r="E37" s="131">
        <v>360</v>
      </c>
      <c r="F37" s="131">
        <v>360</v>
      </c>
      <c r="G37" s="130">
        <v>360</v>
      </c>
      <c r="H37" s="59">
        <v>367.5</v>
      </c>
      <c r="I37" s="59">
        <v>370</v>
      </c>
      <c r="J37" s="141">
        <v>337.5</v>
      </c>
      <c r="K37" s="59">
        <v>400</v>
      </c>
      <c r="L37" s="141">
        <v>365</v>
      </c>
      <c r="M37" s="144">
        <v>375</v>
      </c>
      <c r="N37" s="139">
        <v>350</v>
      </c>
      <c r="O37" s="145">
        <v>380</v>
      </c>
      <c r="P37" s="139">
        <v>375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250</v>
      </c>
      <c r="E38" s="131">
        <v>250</v>
      </c>
      <c r="F38" s="131">
        <v>250</v>
      </c>
      <c r="G38" s="130">
        <v>250</v>
      </c>
      <c r="H38" s="59">
        <v>246.3</v>
      </c>
      <c r="I38" s="59">
        <v>258.8</v>
      </c>
      <c r="J38" s="141">
        <v>258.8</v>
      </c>
      <c r="K38" s="59">
        <v>268.8</v>
      </c>
      <c r="L38" s="141">
        <v>268.8</v>
      </c>
      <c r="M38" s="144">
        <v>268.8</v>
      </c>
      <c r="N38" s="139">
        <v>258.8</v>
      </c>
      <c r="O38" s="145">
        <v>278.8</v>
      </c>
      <c r="P38" s="139">
        <v>258.8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300</v>
      </c>
      <c r="E39" s="131">
        <v>300</v>
      </c>
      <c r="F39" s="131">
        <v>300</v>
      </c>
      <c r="G39" s="130">
        <v>300</v>
      </c>
      <c r="H39" s="59">
        <v>300</v>
      </c>
      <c r="I39" s="59">
        <v>320</v>
      </c>
      <c r="J39" s="141">
        <v>320</v>
      </c>
      <c r="K39" s="59">
        <v>300</v>
      </c>
      <c r="L39" s="141">
        <v>300</v>
      </c>
      <c r="M39" s="144">
        <v>300</v>
      </c>
      <c r="N39" s="139">
        <v>300</v>
      </c>
      <c r="O39" s="145">
        <v>280</v>
      </c>
      <c r="P39" s="139">
        <v>280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250</v>
      </c>
      <c r="E40" s="131">
        <v>250</v>
      </c>
      <c r="F40" s="131">
        <v>250</v>
      </c>
      <c r="G40" s="130">
        <v>250</v>
      </c>
      <c r="H40" s="59">
        <v>257.5</v>
      </c>
      <c r="I40" s="59">
        <v>267.5</v>
      </c>
      <c r="J40" s="141">
        <v>267.5</v>
      </c>
      <c r="K40" s="59">
        <v>232.35</v>
      </c>
      <c r="L40" s="141">
        <v>232.35</v>
      </c>
      <c r="M40" s="144">
        <v>232.35</v>
      </c>
      <c r="N40" s="139">
        <v>227.35</v>
      </c>
      <c r="O40" s="145">
        <v>242.35</v>
      </c>
      <c r="P40" s="139">
        <v>222.35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220</v>
      </c>
      <c r="E41" s="131">
        <v>235</v>
      </c>
      <c r="F41" s="131">
        <v>250</v>
      </c>
      <c r="G41" s="130">
        <v>255</v>
      </c>
      <c r="H41" s="59">
        <v>242.53333333333333</v>
      </c>
      <c r="I41" s="59">
        <v>242.53333333333333</v>
      </c>
      <c r="J41" s="141">
        <v>237.9</v>
      </c>
      <c r="K41" s="59">
        <v>211.9</v>
      </c>
      <c r="L41" s="141">
        <v>209.4</v>
      </c>
      <c r="M41" s="144">
        <v>205.9</v>
      </c>
      <c r="N41" s="139">
        <v>211.65</v>
      </c>
      <c r="O41" s="145">
        <v>200.4</v>
      </c>
      <c r="P41" s="139">
        <v>204.53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124.93333333333334</v>
      </c>
      <c r="E42" s="131">
        <v>132.26666666666668</v>
      </c>
      <c r="F42" s="131">
        <v>139.33333333333334</v>
      </c>
      <c r="G42" s="130">
        <v>135</v>
      </c>
      <c r="H42" s="59">
        <v>142.3</v>
      </c>
      <c r="I42" s="59">
        <v>141.3</v>
      </c>
      <c r="J42" s="141">
        <v>141.2</v>
      </c>
      <c r="K42" s="59">
        <v>153</v>
      </c>
      <c r="L42" s="141">
        <v>153.5</v>
      </c>
      <c r="M42" s="144">
        <v>140.75</v>
      </c>
      <c r="N42" s="139">
        <v>151</v>
      </c>
      <c r="O42" s="145">
        <v>149</v>
      </c>
      <c r="P42" s="139">
        <v>134.48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144.29999999999998</v>
      </c>
      <c r="E43" s="131">
        <v>153.29999999999998</v>
      </c>
      <c r="F43" s="131">
        <v>153.29999999999998</v>
      </c>
      <c r="G43" s="130">
        <v>149.63333333333333</v>
      </c>
      <c r="H43" s="59">
        <v>169.5</v>
      </c>
      <c r="I43" s="59">
        <v>169.5</v>
      </c>
      <c r="J43" s="141">
        <v>152.375</v>
      </c>
      <c r="K43" s="59">
        <v>132.98</v>
      </c>
      <c r="L43" s="141">
        <v>128.58</v>
      </c>
      <c r="M43" s="144">
        <v>134.98</v>
      </c>
      <c r="N43" s="139">
        <v>128.73</v>
      </c>
      <c r="O43" s="145">
        <v>129.58</v>
      </c>
      <c r="P43" s="139">
        <v>130.04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260</v>
      </c>
      <c r="E44" s="131">
        <v>268.3333333333333</v>
      </c>
      <c r="F44" s="131">
        <v>271.6666666666667</v>
      </c>
      <c r="G44" s="130">
        <v>277</v>
      </c>
      <c r="H44" s="59">
        <v>290.125</v>
      </c>
      <c r="I44" s="59">
        <v>273.1666666666667</v>
      </c>
      <c r="J44" s="141">
        <v>265.8333333333333</v>
      </c>
      <c r="K44" s="59">
        <v>241</v>
      </c>
      <c r="L44" s="141">
        <v>239.4</v>
      </c>
      <c r="M44" s="144">
        <v>252.6</v>
      </c>
      <c r="N44" s="139">
        <v>242.8</v>
      </c>
      <c r="O44" s="145">
        <v>269.8</v>
      </c>
      <c r="P44" s="139">
        <v>269.9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153.33333333333334</v>
      </c>
      <c r="E45" s="131">
        <v>161.66666666666666</v>
      </c>
      <c r="F45" s="131">
        <v>165</v>
      </c>
      <c r="G45" s="130">
        <v>173.33333333333334</v>
      </c>
      <c r="H45" s="59">
        <v>192</v>
      </c>
      <c r="I45" s="59">
        <v>192</v>
      </c>
      <c r="J45" s="141">
        <v>207.5</v>
      </c>
      <c r="K45" s="59">
        <v>202.5</v>
      </c>
      <c r="L45" s="141">
        <v>201.5</v>
      </c>
      <c r="M45" s="144">
        <v>189</v>
      </c>
      <c r="N45" s="139">
        <v>175</v>
      </c>
      <c r="O45" s="145">
        <v>176.67</v>
      </c>
      <c r="P45" s="139">
        <v>171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255</v>
      </c>
      <c r="E46" s="131">
        <v>258.3333333333333</v>
      </c>
      <c r="F46" s="131">
        <v>263.3333333333333</v>
      </c>
      <c r="G46" s="130">
        <v>285.8333333333333</v>
      </c>
      <c r="H46" s="59">
        <v>307</v>
      </c>
      <c r="I46" s="59">
        <v>322.5</v>
      </c>
      <c r="J46" s="141">
        <v>355.5</v>
      </c>
      <c r="K46" s="59">
        <v>350.6</v>
      </c>
      <c r="L46" s="141">
        <v>352.8</v>
      </c>
      <c r="M46" s="144">
        <v>352.8</v>
      </c>
      <c r="N46" s="139">
        <v>349.4</v>
      </c>
      <c r="O46" s="145">
        <v>312</v>
      </c>
      <c r="P46" s="139">
        <v>316.8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91.67</v>
      </c>
      <c r="E47" s="131">
        <v>129.20000000000002</v>
      </c>
      <c r="F47" s="131">
        <v>132.66666666666666</v>
      </c>
      <c r="G47" s="130">
        <v>133.33333333333334</v>
      </c>
      <c r="H47" s="59">
        <v>128</v>
      </c>
      <c r="I47" s="59">
        <v>134.75</v>
      </c>
      <c r="J47" s="141">
        <v>128.66</v>
      </c>
      <c r="K47" s="59">
        <v>125.75</v>
      </c>
      <c r="L47" s="141">
        <v>125.75</v>
      </c>
      <c r="M47" s="144">
        <v>125.75</v>
      </c>
      <c r="N47" s="139">
        <v>128</v>
      </c>
      <c r="O47" s="145">
        <v>123</v>
      </c>
      <c r="P47" s="139">
        <v>135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107.5</v>
      </c>
      <c r="E48" s="131">
        <v>110</v>
      </c>
      <c r="F48" s="131">
        <v>110</v>
      </c>
      <c r="G48" s="130">
        <v>113.66666666666667</v>
      </c>
      <c r="H48" s="59">
        <v>121.35</v>
      </c>
      <c r="I48" s="59">
        <v>125.23333333333333</v>
      </c>
      <c r="J48" s="141">
        <v>121.85</v>
      </c>
      <c r="K48" s="59">
        <v>127.9</v>
      </c>
      <c r="L48" s="141">
        <v>127.9</v>
      </c>
      <c r="M48" s="144">
        <v>123.9</v>
      </c>
      <c r="N48" s="139">
        <v>123.9</v>
      </c>
      <c r="O48" s="145">
        <v>120.57</v>
      </c>
      <c r="P48" s="139">
        <v>122.85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137</v>
      </c>
      <c r="E49" s="131">
        <v>172.5</v>
      </c>
      <c r="F49" s="131">
        <v>172.5</v>
      </c>
      <c r="G49" s="130">
        <v>189</v>
      </c>
      <c r="H49" s="59">
        <v>236.33333333333334</v>
      </c>
      <c r="I49" s="59">
        <v>241.33333333333334</v>
      </c>
      <c r="J49" s="141">
        <v>228.5</v>
      </c>
      <c r="K49" s="59">
        <v>244.67</v>
      </c>
      <c r="L49" s="141">
        <v>220.33</v>
      </c>
      <c r="M49" s="144">
        <v>211.75</v>
      </c>
      <c r="N49" s="139">
        <v>211.75</v>
      </c>
      <c r="O49" s="145">
        <v>210.5</v>
      </c>
      <c r="P49" s="139">
        <v>176.08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117.85</v>
      </c>
      <c r="E50" s="131">
        <v>150</v>
      </c>
      <c r="F50" s="131">
        <v>155</v>
      </c>
      <c r="G50" s="130">
        <v>163.33333333333334</v>
      </c>
      <c r="H50" s="59">
        <v>183</v>
      </c>
      <c r="I50" s="59">
        <v>184.66666666666666</v>
      </c>
      <c r="J50" s="141">
        <v>182</v>
      </c>
      <c r="K50" s="59">
        <v>157</v>
      </c>
      <c r="L50" s="141">
        <v>157</v>
      </c>
      <c r="M50" s="144">
        <v>148</v>
      </c>
      <c r="N50" s="139">
        <v>148</v>
      </c>
      <c r="O50" s="145">
        <v>139</v>
      </c>
      <c r="P50" s="139">
        <v>133.05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115.5</v>
      </c>
      <c r="E51" s="131">
        <v>120</v>
      </c>
      <c r="F51" s="131">
        <v>125</v>
      </c>
      <c r="G51" s="130">
        <v>128</v>
      </c>
      <c r="H51" s="59">
        <v>157.86666666666667</v>
      </c>
      <c r="I51" s="59">
        <v>158.86666666666667</v>
      </c>
      <c r="J51" s="141">
        <v>151.8</v>
      </c>
      <c r="K51" s="59">
        <v>159.25</v>
      </c>
      <c r="L51" s="147">
        <v>159.25</v>
      </c>
      <c r="M51" s="148">
        <v>165.75</v>
      </c>
      <c r="N51" s="149">
        <v>175.4</v>
      </c>
      <c r="O51" s="150">
        <v>178.8</v>
      </c>
      <c r="P51" s="139">
        <v>175.6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131.5</v>
      </c>
      <c r="E52" s="131">
        <v>140.5</v>
      </c>
      <c r="F52" s="131">
        <v>140</v>
      </c>
      <c r="G52" s="130">
        <v>145</v>
      </c>
      <c r="H52" s="59">
        <v>192.36666666666667</v>
      </c>
      <c r="I52" s="59">
        <v>200.03333333333333</v>
      </c>
      <c r="J52" s="141">
        <v>210.05</v>
      </c>
      <c r="K52" s="59">
        <v>199.7</v>
      </c>
      <c r="L52" s="144">
        <v>199.7</v>
      </c>
      <c r="M52" s="144">
        <v>199.7</v>
      </c>
      <c r="N52" s="144">
        <v>200.03</v>
      </c>
      <c r="O52" s="144">
        <v>210.05</v>
      </c>
      <c r="P52" s="139">
        <v>210.05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59">
        <v>0</v>
      </c>
      <c r="I53" s="59">
        <v>0</v>
      </c>
      <c r="J53" s="130">
        <v>0</v>
      </c>
      <c r="K53" s="59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33.43333333333333</v>
      </c>
      <c r="E54" s="135">
        <v>34.7</v>
      </c>
      <c r="F54" s="135">
        <v>34.7</v>
      </c>
      <c r="G54" s="134">
        <v>37.85</v>
      </c>
      <c r="H54" s="60">
        <v>37.86</v>
      </c>
      <c r="I54" s="60">
        <v>35.44</v>
      </c>
      <c r="J54" s="141">
        <v>34.08</v>
      </c>
      <c r="K54" s="60">
        <v>33.14</v>
      </c>
      <c r="L54" s="141">
        <v>33.44</v>
      </c>
      <c r="M54" s="144">
        <v>34</v>
      </c>
      <c r="N54" s="145">
        <v>34</v>
      </c>
      <c r="O54" s="145">
        <v>33.74</v>
      </c>
      <c r="P54" s="145">
        <v>33.74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47.125</v>
      </c>
      <c r="E55" s="137">
        <v>47.9</v>
      </c>
      <c r="F55" s="137">
        <v>48.15</v>
      </c>
      <c r="G55" s="134">
        <v>48.4</v>
      </c>
      <c r="H55" s="60">
        <v>46.666666666666664</v>
      </c>
      <c r="I55" s="60">
        <v>47.7</v>
      </c>
      <c r="J55" s="141">
        <v>49.05</v>
      </c>
      <c r="K55" s="60">
        <v>49.42</v>
      </c>
      <c r="L55" s="141">
        <v>49.42</v>
      </c>
      <c r="M55" s="144">
        <v>49.42</v>
      </c>
      <c r="N55" s="139">
        <v>49.5</v>
      </c>
      <c r="O55" s="145">
        <v>50.25</v>
      </c>
      <c r="P55" s="140">
        <v>50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105.83333333333333</v>
      </c>
      <c r="E56" s="137">
        <v>115.83333333333333</v>
      </c>
      <c r="F56" s="137">
        <v>115.83333333333333</v>
      </c>
      <c r="G56" s="136">
        <v>123.33333333333333</v>
      </c>
      <c r="H56" s="60">
        <v>107.8</v>
      </c>
      <c r="I56" s="60">
        <v>113.4</v>
      </c>
      <c r="J56" s="141">
        <v>133.8</v>
      </c>
      <c r="K56" s="60">
        <v>123</v>
      </c>
      <c r="L56" s="141">
        <v>116</v>
      </c>
      <c r="M56" s="144">
        <v>114.2</v>
      </c>
      <c r="N56" s="139">
        <v>113.7</v>
      </c>
      <c r="O56" s="139">
        <v>115.9</v>
      </c>
      <c r="P56" s="140">
        <v>123.7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277.3333333333333</v>
      </c>
      <c r="E57" s="137">
        <v>281.6666666666667</v>
      </c>
      <c r="F57" s="137">
        <v>282.6666666666667</v>
      </c>
      <c r="G57" s="136">
        <v>298.3333333333333</v>
      </c>
      <c r="H57" s="60">
        <v>261.4</v>
      </c>
      <c r="I57" s="60">
        <v>211.3</v>
      </c>
      <c r="J57" s="141">
        <v>213.18</v>
      </c>
      <c r="K57" s="60">
        <v>199.18</v>
      </c>
      <c r="L57" s="141">
        <v>183.98</v>
      </c>
      <c r="M57" s="144">
        <v>180.38</v>
      </c>
      <c r="N57" s="140">
        <v>186.18</v>
      </c>
      <c r="O57" s="145">
        <v>195.38</v>
      </c>
      <c r="P57" s="140">
        <v>187.78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191.26666666666665</v>
      </c>
      <c r="E58" s="137">
        <v>193.26666666666665</v>
      </c>
      <c r="F58" s="137">
        <v>193.66666666666666</v>
      </c>
      <c r="G58" s="136">
        <v>205.33333333333334</v>
      </c>
      <c r="H58" s="60">
        <v>235</v>
      </c>
      <c r="I58" s="60">
        <v>235</v>
      </c>
      <c r="J58" s="143">
        <v>220.2</v>
      </c>
      <c r="K58" s="60">
        <v>234.98</v>
      </c>
      <c r="L58" s="141">
        <v>234.98</v>
      </c>
      <c r="M58" s="144">
        <v>228.85</v>
      </c>
      <c r="N58" s="140">
        <v>216.1</v>
      </c>
      <c r="O58" s="145">
        <v>237.47</v>
      </c>
      <c r="P58" s="140">
        <v>223.7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269.75</v>
      </c>
      <c r="E59" s="137">
        <v>272.5</v>
      </c>
      <c r="F59" s="137">
        <v>285</v>
      </c>
      <c r="G59" s="136">
        <v>318.75</v>
      </c>
      <c r="H59" s="60">
        <v>288.4</v>
      </c>
      <c r="I59" s="60">
        <v>289.4</v>
      </c>
      <c r="J59" s="143">
        <v>290.4</v>
      </c>
      <c r="K59" s="60">
        <v>276.8</v>
      </c>
      <c r="L59" s="141">
        <v>278.25</v>
      </c>
      <c r="M59" s="144">
        <v>278.63</v>
      </c>
      <c r="N59" s="140">
        <v>281.9</v>
      </c>
      <c r="O59" s="145">
        <v>284.6</v>
      </c>
      <c r="P59" s="140">
        <v>292.75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85</v>
      </c>
      <c r="E60" s="137">
        <v>87.5</v>
      </c>
      <c r="F60" s="137">
        <v>87.5</v>
      </c>
      <c r="G60" s="136">
        <v>90</v>
      </c>
      <c r="H60" s="60">
        <v>83</v>
      </c>
      <c r="I60" s="60">
        <v>98.74</v>
      </c>
      <c r="J60" s="143">
        <v>112.675</v>
      </c>
      <c r="K60" s="60">
        <v>121.34</v>
      </c>
      <c r="L60" s="141">
        <v>121.54</v>
      </c>
      <c r="M60" s="144">
        <v>128.74</v>
      </c>
      <c r="N60" s="140">
        <v>121.54</v>
      </c>
      <c r="O60" s="145">
        <v>128.64</v>
      </c>
      <c r="P60" s="140">
        <v>131.84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290</v>
      </c>
      <c r="E61" s="137">
        <v>290</v>
      </c>
      <c r="F61" s="137">
        <v>290</v>
      </c>
      <c r="G61" s="136">
        <v>310</v>
      </c>
      <c r="H61" s="60">
        <v>344.9</v>
      </c>
      <c r="I61" s="60">
        <v>354.9</v>
      </c>
      <c r="J61" s="143">
        <v>369.8</v>
      </c>
      <c r="K61" s="60">
        <v>351.65</v>
      </c>
      <c r="L61" s="147">
        <v>351.65</v>
      </c>
      <c r="M61" s="148">
        <v>351.9</v>
      </c>
      <c r="N61" s="151">
        <v>369.8</v>
      </c>
      <c r="O61" s="147">
        <v>369.8</v>
      </c>
      <c r="P61" s="140">
        <v>369.8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57.06666666666666</v>
      </c>
      <c r="E62" s="137">
        <v>57.06666666666666</v>
      </c>
      <c r="F62" s="137">
        <v>57.73333333333333</v>
      </c>
      <c r="G62" s="136">
        <v>55.300000000000004</v>
      </c>
      <c r="H62" s="60">
        <v>52.17999999999999</v>
      </c>
      <c r="I62" s="60">
        <v>47.6</v>
      </c>
      <c r="J62" s="143">
        <v>43.8</v>
      </c>
      <c r="K62" s="60">
        <v>39.4</v>
      </c>
      <c r="L62" s="143">
        <v>40.4</v>
      </c>
      <c r="M62" s="146">
        <v>48</v>
      </c>
      <c r="N62" s="140">
        <v>48.75</v>
      </c>
      <c r="O62" s="145">
        <v>53.1</v>
      </c>
      <c r="P62" s="140">
        <v>56.23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45</v>
      </c>
      <c r="E63" s="137">
        <v>45</v>
      </c>
      <c r="F63" s="137">
        <v>45</v>
      </c>
      <c r="G63" s="136">
        <v>50</v>
      </c>
      <c r="H63" s="60">
        <v>56</v>
      </c>
      <c r="I63" s="60">
        <v>49</v>
      </c>
      <c r="J63" s="143">
        <v>40.9</v>
      </c>
      <c r="K63" s="60">
        <v>36.8</v>
      </c>
      <c r="L63" s="143">
        <v>33</v>
      </c>
      <c r="M63" s="146">
        <v>33</v>
      </c>
      <c r="N63" s="140">
        <v>49</v>
      </c>
      <c r="O63" s="145">
        <v>49</v>
      </c>
      <c r="P63" s="140">
        <v>49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65.16666666666667</v>
      </c>
      <c r="E64" s="137">
        <v>67.66666666666667</v>
      </c>
      <c r="F64" s="137">
        <v>68.66666666666667</v>
      </c>
      <c r="G64" s="136">
        <v>71</v>
      </c>
      <c r="H64" s="60">
        <v>89.125</v>
      </c>
      <c r="I64" s="60">
        <v>90.325</v>
      </c>
      <c r="J64" s="143">
        <v>89.5</v>
      </c>
      <c r="K64" s="60">
        <v>90.8</v>
      </c>
      <c r="L64" s="143">
        <v>86.8</v>
      </c>
      <c r="M64" s="146">
        <v>88.6</v>
      </c>
      <c r="N64" s="140">
        <v>87.4</v>
      </c>
      <c r="O64" s="145">
        <v>87.4</v>
      </c>
      <c r="P64" s="140">
        <v>88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62.333333333333336</v>
      </c>
      <c r="E65" s="137">
        <v>65</v>
      </c>
      <c r="F65" s="137">
        <v>66.8</v>
      </c>
      <c r="G65" s="136">
        <v>76.7</v>
      </c>
      <c r="H65" s="60">
        <v>73.58</v>
      </c>
      <c r="I65" s="60">
        <v>75.87</v>
      </c>
      <c r="J65" s="143">
        <v>74.17999999999999</v>
      </c>
      <c r="K65" s="60">
        <v>70.58</v>
      </c>
      <c r="L65" s="143">
        <v>72.78</v>
      </c>
      <c r="M65" s="146">
        <v>78.7</v>
      </c>
      <c r="N65" s="140">
        <v>83.3</v>
      </c>
      <c r="O65" s="145">
        <v>86.8</v>
      </c>
      <c r="P65" s="140">
        <v>91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10.333333333333334</v>
      </c>
      <c r="E66" s="137">
        <v>10</v>
      </c>
      <c r="F66" s="137">
        <v>10</v>
      </c>
      <c r="G66" s="136">
        <v>10.25</v>
      </c>
      <c r="H66" s="60">
        <v>10.48</v>
      </c>
      <c r="I66" s="60">
        <v>10.48</v>
      </c>
      <c r="J66" s="143">
        <v>10.85</v>
      </c>
      <c r="K66" s="60">
        <v>10.85</v>
      </c>
      <c r="L66" s="143">
        <v>10.48</v>
      </c>
      <c r="M66" s="146">
        <v>10.88</v>
      </c>
      <c r="N66" s="140">
        <v>11.08</v>
      </c>
      <c r="O66" s="145">
        <v>10.88</v>
      </c>
      <c r="P66" s="140">
        <v>11.6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0</v>
      </c>
      <c r="E67" s="137">
        <v>0</v>
      </c>
      <c r="F67" s="137">
        <v>0</v>
      </c>
      <c r="G67" s="137">
        <v>0</v>
      </c>
      <c r="H67" s="60">
        <v>11.95</v>
      </c>
      <c r="I67" s="60">
        <v>11.95</v>
      </c>
      <c r="J67" s="143">
        <v>10.725</v>
      </c>
      <c r="K67" s="60">
        <v>10.78</v>
      </c>
      <c r="L67" s="143">
        <v>11.18</v>
      </c>
      <c r="M67" s="146">
        <v>11.38</v>
      </c>
      <c r="N67" s="140">
        <v>11.18</v>
      </c>
      <c r="O67" s="145">
        <v>10.98</v>
      </c>
      <c r="P67" s="140">
        <v>11.18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316.25</v>
      </c>
      <c r="E68" s="137">
        <v>320</v>
      </c>
      <c r="F68" s="137">
        <v>321.25</v>
      </c>
      <c r="G68" s="136">
        <v>335</v>
      </c>
      <c r="H68" s="60">
        <v>282.2</v>
      </c>
      <c r="I68" s="60">
        <v>364.2</v>
      </c>
      <c r="J68" s="143">
        <v>357.2</v>
      </c>
      <c r="K68" s="60">
        <v>350.2</v>
      </c>
      <c r="L68" s="143">
        <v>358.2</v>
      </c>
      <c r="M68" s="146">
        <v>382.2</v>
      </c>
      <c r="N68" s="140">
        <v>352.75</v>
      </c>
      <c r="O68" s="145">
        <v>374.2</v>
      </c>
      <c r="P68" s="140">
        <v>397.75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966.6666666666666</v>
      </c>
      <c r="E69" s="137">
        <v>966.6666666666666</v>
      </c>
      <c r="F69" s="137">
        <v>966.6666666666666</v>
      </c>
      <c r="G69" s="136">
        <v>966.6666666666666</v>
      </c>
      <c r="H69" s="60">
        <v>1045</v>
      </c>
      <c r="I69" s="60">
        <v>1145</v>
      </c>
      <c r="J69" s="143">
        <v>1142.5</v>
      </c>
      <c r="K69" s="60">
        <v>1142.5</v>
      </c>
      <c r="L69" s="143">
        <v>1226</v>
      </c>
      <c r="M69" s="146">
        <v>1307.5</v>
      </c>
      <c r="N69" s="140">
        <v>1295</v>
      </c>
      <c r="O69" s="145">
        <v>1352</v>
      </c>
      <c r="P69" s="140">
        <v>1420</v>
      </c>
      <c r="Q69" s="120"/>
    </row>
    <row r="70" spans="1:16" ht="15.75">
      <c r="A70" s="14"/>
      <c r="B70" s="14"/>
      <c r="C70" s="14"/>
      <c r="D70" s="105">
        <f aca="true" t="shared" si="0" ref="D70:I70">SUM(D4:D69)</f>
        <v>8267.299166666666</v>
      </c>
      <c r="E70" s="105">
        <f t="shared" si="0"/>
        <v>8656.204999999998</v>
      </c>
      <c r="F70" s="105">
        <f t="shared" si="0"/>
        <v>8741.7625</v>
      </c>
      <c r="G70" s="105">
        <f t="shared" si="0"/>
        <v>8926.607499999998</v>
      </c>
      <c r="H70" s="105">
        <f t="shared" si="0"/>
        <v>9125.606666666665</v>
      </c>
      <c r="I70" s="105">
        <f t="shared" si="0"/>
        <v>9353.396666666666</v>
      </c>
      <c r="J70" s="105">
        <f aca="true" t="shared" si="1" ref="J70:P70">SUM(J4:J69)</f>
        <v>9254.005000000001</v>
      </c>
      <c r="K70" s="105">
        <f t="shared" si="1"/>
        <v>9124.67</v>
      </c>
      <c r="L70" s="105">
        <f t="shared" si="1"/>
        <v>9062.089999999997</v>
      </c>
      <c r="M70" s="105">
        <f t="shared" si="1"/>
        <v>9213.93</v>
      </c>
      <c r="N70" s="105">
        <f t="shared" si="1"/>
        <v>9245.939999999999</v>
      </c>
      <c r="O70" s="105">
        <f t="shared" si="1"/>
        <v>9444.43</v>
      </c>
      <c r="P70" s="105">
        <f t="shared" si="1"/>
        <v>9609.58</v>
      </c>
    </row>
    <row r="71" ht="15.75">
      <c r="G71" s="153"/>
    </row>
    <row r="72" spans="2:10" ht="15.75">
      <c r="B72" s="89"/>
      <c r="C72" s="107"/>
      <c r="D72" s="89"/>
      <c r="E72" s="107"/>
      <c r="F72" s="108"/>
      <c r="H72" s="89"/>
      <c r="I72" s="89"/>
      <c r="J72" s="108"/>
    </row>
    <row r="73" spans="1:9" ht="15.75">
      <c r="A73" s="86" t="s">
        <v>177</v>
      </c>
      <c r="B73" s="86"/>
      <c r="C73" s="87"/>
      <c r="D73" s="88"/>
      <c r="E73" s="88"/>
      <c r="F73" s="89"/>
      <c r="G73" s="89"/>
      <c r="I73" s="91" t="s">
        <v>176</v>
      </c>
    </row>
    <row r="74" spans="1:9" ht="15.75">
      <c r="A74" s="86"/>
      <c r="B74" s="86"/>
      <c r="C74" s="92"/>
      <c r="D74" s="93"/>
      <c r="E74" s="93"/>
      <c r="F74" s="89"/>
      <c r="G74" s="90"/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4" t="s">
        <v>78</v>
      </c>
      <c r="H75" s="97"/>
    </row>
    <row r="76" spans="1:8" ht="15.75">
      <c r="A76" s="98" t="s">
        <v>175</v>
      </c>
      <c r="B76" s="99"/>
      <c r="C76" s="92"/>
      <c r="D76" s="86"/>
      <c r="E76" s="86"/>
      <c r="F76" s="89"/>
      <c r="G76" s="96"/>
      <c r="H76" s="97"/>
    </row>
    <row r="77" ht="15.75">
      <c r="G77" s="96"/>
    </row>
    <row r="90" ht="15">
      <c r="B90" s="57"/>
    </row>
  </sheetData>
  <sheetProtection/>
  <mergeCells count="1">
    <mergeCell ref="A1:P1"/>
  </mergeCells>
  <printOptions/>
  <pageMargins left="0.38" right="0.2755905511811024" top="0.31496062992125984" bottom="0.2362204724409449" header="0.31496062992125984" footer="0.1574803149606299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90"/>
  <sheetViews>
    <sheetView zoomScale="61" zoomScaleNormal="61" zoomScalePageLayoutView="70" workbookViewId="0" topLeftCell="A31">
      <selection activeCell="J20" sqref="J20"/>
    </sheetView>
  </sheetViews>
  <sheetFormatPr defaultColWidth="8.796875" defaultRowHeight="15"/>
  <cols>
    <col min="1" max="1" width="4" style="0" customWidth="1"/>
    <col min="2" max="2" width="34.69921875" style="0" customWidth="1"/>
    <col min="13" max="13" width="9.296875" style="0" customWidth="1"/>
  </cols>
  <sheetData>
    <row r="1" spans="1:21" ht="15.75">
      <c r="A1" s="354" t="s">
        <v>159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s="48" customFormat="1" ht="45">
      <c r="A3" s="125" t="s">
        <v>160</v>
      </c>
      <c r="B3" s="121" t="s">
        <v>1</v>
      </c>
      <c r="C3" s="122" t="s">
        <v>2</v>
      </c>
      <c r="D3" s="123" t="s">
        <v>145</v>
      </c>
      <c r="E3" s="123" t="s">
        <v>146</v>
      </c>
      <c r="F3" s="124" t="s">
        <v>147</v>
      </c>
      <c r="G3" s="125" t="s">
        <v>148</v>
      </c>
      <c r="H3" s="125" t="s">
        <v>149</v>
      </c>
      <c r="I3" s="125" t="s">
        <v>150</v>
      </c>
      <c r="J3" s="125" t="s">
        <v>151</v>
      </c>
      <c r="K3" s="124" t="s">
        <v>152</v>
      </c>
      <c r="L3" s="125" t="s">
        <v>153</v>
      </c>
      <c r="M3" s="125" t="s">
        <v>154</v>
      </c>
      <c r="N3" s="123" t="s">
        <v>155</v>
      </c>
      <c r="O3" s="123" t="s">
        <v>156</v>
      </c>
      <c r="P3" s="123" t="s">
        <v>157</v>
      </c>
      <c r="Q3" s="47"/>
      <c r="R3" s="47"/>
      <c r="S3" s="47"/>
      <c r="T3" s="47"/>
      <c r="U3" s="47"/>
    </row>
    <row r="4" spans="1:21" ht="15">
      <c r="A4" s="13">
        <v>1</v>
      </c>
      <c r="B4" s="14" t="s">
        <v>3</v>
      </c>
      <c r="C4" s="13" t="s">
        <v>4</v>
      </c>
      <c r="D4" s="130">
        <v>29.25</v>
      </c>
      <c r="E4" s="131">
        <v>28.333333333333332</v>
      </c>
      <c r="F4" s="131">
        <v>34.6125</v>
      </c>
      <c r="G4" s="130">
        <v>31.6875</v>
      </c>
      <c r="H4" s="132">
        <v>30.9375</v>
      </c>
      <c r="I4" s="139">
        <v>30.9375</v>
      </c>
      <c r="J4" s="141">
        <v>25.75</v>
      </c>
      <c r="K4" s="144">
        <v>26.5</v>
      </c>
      <c r="L4" s="141">
        <v>27</v>
      </c>
      <c r="M4" s="144">
        <v>24.4</v>
      </c>
      <c r="N4" s="139">
        <v>25</v>
      </c>
      <c r="O4" s="145">
        <v>25.75</v>
      </c>
      <c r="P4" s="139">
        <v>40.375</v>
      </c>
      <c r="Q4" s="120"/>
      <c r="R4" s="46"/>
      <c r="S4" s="46"/>
      <c r="T4" s="46"/>
      <c r="U4" s="46"/>
    </row>
    <row r="5" spans="1:21" ht="15">
      <c r="A5" s="13">
        <v>2</v>
      </c>
      <c r="B5" s="14" t="s">
        <v>5</v>
      </c>
      <c r="C5" s="13" t="s">
        <v>4</v>
      </c>
      <c r="D5" s="130">
        <v>72.5</v>
      </c>
      <c r="E5" s="131">
        <v>80.33333333333333</v>
      </c>
      <c r="F5" s="131">
        <v>85.25</v>
      </c>
      <c r="G5" s="130">
        <v>87.25</v>
      </c>
      <c r="H5" s="132">
        <v>87.25</v>
      </c>
      <c r="I5" s="139">
        <v>89</v>
      </c>
      <c r="J5" s="141">
        <v>75.33333333333333</v>
      </c>
      <c r="K5" s="144">
        <v>75.33333333333333</v>
      </c>
      <c r="L5" s="141">
        <v>75.9</v>
      </c>
      <c r="M5" s="144">
        <v>78</v>
      </c>
      <c r="N5" s="139">
        <v>86.67</v>
      </c>
      <c r="O5" s="145">
        <v>85</v>
      </c>
      <c r="P5" s="139">
        <v>88.33333333333333</v>
      </c>
      <c r="Q5" s="120"/>
      <c r="R5" s="46"/>
      <c r="S5" s="46"/>
      <c r="T5" s="46"/>
      <c r="U5" s="46"/>
    </row>
    <row r="6" spans="1:21" ht="15">
      <c r="A6" s="13">
        <v>3</v>
      </c>
      <c r="B6" s="14" t="s">
        <v>6</v>
      </c>
      <c r="C6" s="13" t="s">
        <v>4</v>
      </c>
      <c r="D6" s="130">
        <v>30</v>
      </c>
      <c r="E6" s="131">
        <v>28.96666666666667</v>
      </c>
      <c r="F6" s="131">
        <v>30.475</v>
      </c>
      <c r="G6" s="130">
        <v>29.8575</v>
      </c>
      <c r="H6" s="132">
        <v>29.8575</v>
      </c>
      <c r="I6" s="139">
        <v>29.8575</v>
      </c>
      <c r="J6" s="141">
        <v>29.8575</v>
      </c>
      <c r="K6" s="144">
        <v>28.5</v>
      </c>
      <c r="L6" s="141">
        <v>30</v>
      </c>
      <c r="M6" s="144">
        <v>31.7</v>
      </c>
      <c r="N6" s="139">
        <v>24.25</v>
      </c>
      <c r="O6" s="145">
        <v>25.5</v>
      </c>
      <c r="P6" s="139">
        <v>32.8</v>
      </c>
      <c r="Q6" s="120"/>
      <c r="R6" s="46"/>
      <c r="S6" s="46"/>
      <c r="T6" s="46"/>
      <c r="U6" s="46"/>
    </row>
    <row r="7" spans="1:21" ht="15">
      <c r="A7" s="13">
        <v>4</v>
      </c>
      <c r="B7" s="14" t="s">
        <v>81</v>
      </c>
      <c r="C7" s="13" t="s">
        <v>4</v>
      </c>
      <c r="D7" s="130">
        <v>45</v>
      </c>
      <c r="E7" s="131">
        <v>46.666666666666664</v>
      </c>
      <c r="F7" s="131">
        <v>54.35</v>
      </c>
      <c r="G7" s="130">
        <v>54.5</v>
      </c>
      <c r="H7" s="132">
        <v>50.1875</v>
      </c>
      <c r="I7" s="139">
        <v>53.625</v>
      </c>
      <c r="J7" s="141">
        <v>53.625</v>
      </c>
      <c r="K7" s="144">
        <v>47.375</v>
      </c>
      <c r="L7" s="141">
        <v>45</v>
      </c>
      <c r="M7" s="144">
        <v>43.1</v>
      </c>
      <c r="N7" s="139">
        <v>42.5</v>
      </c>
      <c r="O7" s="145">
        <v>47.25</v>
      </c>
      <c r="P7" s="139">
        <v>67.25</v>
      </c>
      <c r="Q7" s="120"/>
      <c r="R7" s="46"/>
      <c r="S7" s="46"/>
      <c r="T7" s="46"/>
      <c r="U7" s="46"/>
    </row>
    <row r="8" spans="1:21" ht="15">
      <c r="A8" s="13">
        <v>5</v>
      </c>
      <c r="B8" s="14" t="s">
        <v>7</v>
      </c>
      <c r="C8" s="13" t="s">
        <v>4</v>
      </c>
      <c r="D8" s="130">
        <v>30.5</v>
      </c>
      <c r="E8" s="131">
        <v>30.766666666666666</v>
      </c>
      <c r="F8" s="131">
        <v>34.35</v>
      </c>
      <c r="G8" s="130">
        <v>29.75</v>
      </c>
      <c r="H8" s="132">
        <v>32.3125</v>
      </c>
      <c r="I8" s="139">
        <v>31.4375</v>
      </c>
      <c r="J8" s="141">
        <v>29.25</v>
      </c>
      <c r="K8" s="144">
        <v>30.125</v>
      </c>
      <c r="L8" s="141">
        <v>29.45</v>
      </c>
      <c r="M8" s="144">
        <v>30.25</v>
      </c>
      <c r="N8" s="139">
        <v>28.69</v>
      </c>
      <c r="O8" s="145">
        <v>29.75</v>
      </c>
      <c r="P8" s="139">
        <v>31.0625</v>
      </c>
      <c r="Q8" s="120"/>
      <c r="R8" s="46"/>
      <c r="S8" s="46"/>
      <c r="T8" s="46"/>
      <c r="U8" s="46"/>
    </row>
    <row r="9" spans="1:21" ht="15">
      <c r="A9" s="13">
        <v>6</v>
      </c>
      <c r="B9" s="14" t="s">
        <v>8</v>
      </c>
      <c r="C9" s="13" t="s">
        <v>4</v>
      </c>
      <c r="D9" s="130">
        <v>38.75</v>
      </c>
      <c r="E9" s="131">
        <v>33.333333333333336</v>
      </c>
      <c r="F9" s="131">
        <v>45.25</v>
      </c>
      <c r="G9" s="130">
        <v>43.5</v>
      </c>
      <c r="H9" s="132">
        <v>43.5625</v>
      </c>
      <c r="I9" s="139">
        <v>43.5</v>
      </c>
      <c r="J9" s="141">
        <v>34.585</v>
      </c>
      <c r="K9" s="144">
        <v>34.2725</v>
      </c>
      <c r="L9" s="141">
        <v>35</v>
      </c>
      <c r="M9" s="144">
        <v>42.8</v>
      </c>
      <c r="N9" s="139">
        <v>43</v>
      </c>
      <c r="O9" s="145">
        <v>77.625</v>
      </c>
      <c r="P9" s="139">
        <v>83.9</v>
      </c>
      <c r="Q9" s="120"/>
      <c r="R9" s="46"/>
      <c r="S9" s="46"/>
      <c r="T9" s="46"/>
      <c r="U9" s="46"/>
    </row>
    <row r="10" spans="1:21" ht="15">
      <c r="A10" s="13">
        <v>7</v>
      </c>
      <c r="B10" s="14" t="s">
        <v>9</v>
      </c>
      <c r="C10" s="13" t="s">
        <v>4</v>
      </c>
      <c r="D10" s="130">
        <v>25</v>
      </c>
      <c r="E10" s="131">
        <v>27</v>
      </c>
      <c r="F10" s="131">
        <v>51.125</v>
      </c>
      <c r="G10" s="130">
        <v>49.875</v>
      </c>
      <c r="H10" s="132">
        <v>43.1775</v>
      </c>
      <c r="I10" s="139">
        <v>43</v>
      </c>
      <c r="J10" s="141">
        <v>42.585</v>
      </c>
      <c r="K10" s="144">
        <v>42.585</v>
      </c>
      <c r="L10" s="141">
        <v>42</v>
      </c>
      <c r="M10" s="144">
        <v>41.8</v>
      </c>
      <c r="N10" s="139">
        <v>41</v>
      </c>
      <c r="O10" s="145">
        <v>39.875</v>
      </c>
      <c r="P10" s="139">
        <v>40.5</v>
      </c>
      <c r="Q10" s="120"/>
      <c r="R10" s="46"/>
      <c r="S10" s="46"/>
      <c r="T10" s="46"/>
      <c r="U10" s="46"/>
    </row>
    <row r="11" spans="1:21" ht="15">
      <c r="A11" s="13">
        <v>8</v>
      </c>
      <c r="B11" s="14" t="s">
        <v>10</v>
      </c>
      <c r="C11" s="13" t="s">
        <v>4</v>
      </c>
      <c r="D11" s="130">
        <v>24.666666666666668</v>
      </c>
      <c r="E11" s="131">
        <v>25.333333333333332</v>
      </c>
      <c r="F11" s="131">
        <v>34.5</v>
      </c>
      <c r="G11" s="130">
        <v>30</v>
      </c>
      <c r="H11" s="132">
        <v>27.25</v>
      </c>
      <c r="I11" s="139">
        <v>26.5625</v>
      </c>
      <c r="J11" s="141">
        <v>24.97</v>
      </c>
      <c r="K11" s="144">
        <v>26.22</v>
      </c>
      <c r="L11" s="141">
        <v>25.2</v>
      </c>
      <c r="M11" s="144">
        <v>22.3</v>
      </c>
      <c r="N11" s="139">
        <v>21.75</v>
      </c>
      <c r="O11" s="145">
        <v>23</v>
      </c>
      <c r="P11" s="139">
        <v>24.625</v>
      </c>
      <c r="Q11" s="120"/>
      <c r="R11" s="46"/>
      <c r="S11" s="46"/>
      <c r="T11" s="46"/>
      <c r="U11" s="46"/>
    </row>
    <row r="12" spans="1:21" ht="15">
      <c r="A12" s="13">
        <v>9</v>
      </c>
      <c r="B12" s="14" t="s">
        <v>11</v>
      </c>
      <c r="C12" s="13" t="s">
        <v>4</v>
      </c>
      <c r="D12" s="130">
        <v>30.333333333333332</v>
      </c>
      <c r="E12" s="131">
        <v>30.333333333333332</v>
      </c>
      <c r="F12" s="131">
        <v>36.25</v>
      </c>
      <c r="G12" s="130">
        <v>37</v>
      </c>
      <c r="H12" s="132">
        <v>35.7825</v>
      </c>
      <c r="I12" s="139">
        <v>34.345</v>
      </c>
      <c r="J12" s="141">
        <v>31.5</v>
      </c>
      <c r="K12" s="144">
        <v>31.5</v>
      </c>
      <c r="L12" s="141">
        <v>27.7</v>
      </c>
      <c r="M12" s="144">
        <v>28.5</v>
      </c>
      <c r="N12" s="139">
        <v>25.5</v>
      </c>
      <c r="O12" s="145">
        <v>26.75</v>
      </c>
      <c r="P12" s="139">
        <v>32.5</v>
      </c>
      <c r="Q12" s="120"/>
      <c r="R12" s="46"/>
      <c r="S12" s="46"/>
      <c r="T12" s="46"/>
      <c r="U12" s="46"/>
    </row>
    <row r="13" spans="1:21" ht="15">
      <c r="A13" s="13">
        <v>10</v>
      </c>
      <c r="B13" s="14" t="s">
        <v>12</v>
      </c>
      <c r="C13" s="13" t="s">
        <v>4</v>
      </c>
      <c r="D13" s="130">
        <v>32.25</v>
      </c>
      <c r="E13" s="131">
        <v>37.333333333333336</v>
      </c>
      <c r="F13" s="131">
        <v>51.125</v>
      </c>
      <c r="G13" s="130">
        <v>51.125</v>
      </c>
      <c r="H13" s="133">
        <v>51.125</v>
      </c>
      <c r="I13" s="139">
        <v>51.125</v>
      </c>
      <c r="J13" s="142">
        <v>51.125</v>
      </c>
      <c r="K13" s="144">
        <v>51.125</v>
      </c>
      <c r="L13" s="142">
        <v>50.1</v>
      </c>
      <c r="M13" s="144">
        <v>48.9</v>
      </c>
      <c r="N13" s="139">
        <v>49.3</v>
      </c>
      <c r="O13" s="145">
        <v>49.5</v>
      </c>
      <c r="P13" s="139">
        <v>33.5</v>
      </c>
      <c r="Q13" s="120"/>
      <c r="R13" s="46"/>
      <c r="S13" s="46"/>
      <c r="T13" s="46"/>
      <c r="U13" s="46"/>
    </row>
    <row r="14" spans="1:21" ht="15">
      <c r="A14" s="13">
        <v>11</v>
      </c>
      <c r="B14" s="14" t="s">
        <v>13</v>
      </c>
      <c r="C14" s="13" t="s">
        <v>4</v>
      </c>
      <c r="D14" s="130">
        <v>40.5</v>
      </c>
      <c r="E14" s="131">
        <v>40.5</v>
      </c>
      <c r="F14" s="131">
        <v>40.699999999999996</v>
      </c>
      <c r="G14" s="130">
        <v>40.125</v>
      </c>
      <c r="H14" s="133">
        <v>40</v>
      </c>
      <c r="I14" s="139">
        <v>40</v>
      </c>
      <c r="J14" s="142">
        <v>34.1</v>
      </c>
      <c r="K14" s="144">
        <v>34.1</v>
      </c>
      <c r="L14" s="142">
        <v>34.1</v>
      </c>
      <c r="M14" s="144">
        <v>34.1</v>
      </c>
      <c r="N14" s="139">
        <v>36.25</v>
      </c>
      <c r="O14" s="145">
        <v>36.25</v>
      </c>
      <c r="P14" s="139">
        <v>36.25</v>
      </c>
      <c r="Q14" s="120"/>
      <c r="R14" s="46"/>
      <c r="S14" s="46"/>
      <c r="T14" s="46"/>
      <c r="U14" s="46"/>
    </row>
    <row r="15" spans="1:21" ht="15">
      <c r="A15" s="13">
        <v>12</v>
      </c>
      <c r="B15" s="14" t="s">
        <v>14</v>
      </c>
      <c r="C15" s="13" t="s">
        <v>4</v>
      </c>
      <c r="D15" s="130">
        <v>34.333333333333336</v>
      </c>
      <c r="E15" s="131">
        <v>35</v>
      </c>
      <c r="F15" s="131">
        <v>35</v>
      </c>
      <c r="G15" s="130">
        <v>36.5</v>
      </c>
      <c r="H15" s="132">
        <v>35.5</v>
      </c>
      <c r="I15" s="139">
        <v>37.75</v>
      </c>
      <c r="J15" s="141">
        <v>35.725</v>
      </c>
      <c r="K15" s="144">
        <v>35.725</v>
      </c>
      <c r="L15" s="141">
        <v>36</v>
      </c>
      <c r="M15" s="144">
        <v>36</v>
      </c>
      <c r="N15" s="139">
        <v>36.25</v>
      </c>
      <c r="O15" s="145">
        <v>36.5</v>
      </c>
      <c r="P15" s="139">
        <v>36.5</v>
      </c>
      <c r="Q15" s="120"/>
      <c r="R15" s="46"/>
      <c r="S15" s="46"/>
      <c r="T15" s="46"/>
      <c r="U15" s="46"/>
    </row>
    <row r="16" spans="1:21" ht="15">
      <c r="A16" s="13">
        <v>13</v>
      </c>
      <c r="B16" s="14" t="s">
        <v>83</v>
      </c>
      <c r="C16" s="13" t="s">
        <v>4</v>
      </c>
      <c r="D16" s="130">
        <v>62.5</v>
      </c>
      <c r="E16" s="131">
        <v>64</v>
      </c>
      <c r="F16" s="131">
        <v>62.666666666666664</v>
      </c>
      <c r="G16" s="130">
        <v>57.5</v>
      </c>
      <c r="H16" s="133">
        <v>55</v>
      </c>
      <c r="I16" s="139">
        <v>56.25</v>
      </c>
      <c r="J16" s="142">
        <v>44.375</v>
      </c>
      <c r="K16" s="144">
        <v>44.375</v>
      </c>
      <c r="L16" s="142">
        <v>44.38</v>
      </c>
      <c r="M16" s="144">
        <v>44.38</v>
      </c>
      <c r="N16" s="139">
        <v>53.75</v>
      </c>
      <c r="O16" s="145">
        <v>53.75</v>
      </c>
      <c r="P16" s="139">
        <v>53.75</v>
      </c>
      <c r="Q16" s="120"/>
      <c r="R16" s="46"/>
      <c r="S16" s="46"/>
      <c r="T16" s="46"/>
      <c r="U16" s="46"/>
    </row>
    <row r="17" spans="1:21" ht="15">
      <c r="A17" s="13">
        <v>14</v>
      </c>
      <c r="B17" s="14" t="s">
        <v>82</v>
      </c>
      <c r="C17" s="13" t="s">
        <v>4</v>
      </c>
      <c r="D17" s="130">
        <v>120</v>
      </c>
      <c r="E17" s="131">
        <v>111.66666666666667</v>
      </c>
      <c r="F17" s="131">
        <v>111.66666666666667</v>
      </c>
      <c r="G17" s="130">
        <v>98.75</v>
      </c>
      <c r="H17" s="133">
        <v>92</v>
      </c>
      <c r="I17" s="139">
        <v>101.25</v>
      </c>
      <c r="J17" s="142">
        <v>65.005</v>
      </c>
      <c r="K17" s="144">
        <v>65.005</v>
      </c>
      <c r="L17" s="142">
        <v>65.01</v>
      </c>
      <c r="M17" s="144">
        <v>65.01</v>
      </c>
      <c r="N17" s="139">
        <v>101.25</v>
      </c>
      <c r="O17" s="145">
        <v>101.25</v>
      </c>
      <c r="P17" s="139">
        <v>101.25</v>
      </c>
      <c r="Q17" s="120"/>
      <c r="R17" s="46"/>
      <c r="S17" s="46"/>
      <c r="T17" s="46"/>
      <c r="U17" s="46"/>
    </row>
    <row r="18" spans="1:21" ht="15">
      <c r="A18" s="13">
        <v>15</v>
      </c>
      <c r="B18" s="14" t="s">
        <v>84</v>
      </c>
      <c r="C18" s="13" t="s">
        <v>4</v>
      </c>
      <c r="D18" s="130">
        <v>32.5</v>
      </c>
      <c r="E18" s="131">
        <v>31</v>
      </c>
      <c r="F18" s="131">
        <v>34</v>
      </c>
      <c r="G18" s="130">
        <v>33</v>
      </c>
      <c r="H18" s="133">
        <v>33.25</v>
      </c>
      <c r="I18" s="139">
        <v>33.25</v>
      </c>
      <c r="J18" s="142">
        <v>33.125</v>
      </c>
      <c r="K18" s="144">
        <v>33.625</v>
      </c>
      <c r="L18" s="142">
        <v>31.4</v>
      </c>
      <c r="M18" s="144">
        <v>31.1</v>
      </c>
      <c r="N18" s="139">
        <v>30</v>
      </c>
      <c r="O18" s="145">
        <v>32.25</v>
      </c>
      <c r="P18" s="139">
        <v>35.625</v>
      </c>
      <c r="Q18" s="120"/>
      <c r="R18" s="46"/>
      <c r="S18" s="46"/>
      <c r="T18" s="46"/>
      <c r="U18" s="46"/>
    </row>
    <row r="19" spans="1:21" ht="15">
      <c r="A19" s="13">
        <v>16</v>
      </c>
      <c r="B19" s="14" t="s">
        <v>55</v>
      </c>
      <c r="C19" s="13" t="s">
        <v>4</v>
      </c>
      <c r="D19" s="130">
        <v>33.25</v>
      </c>
      <c r="E19" s="131">
        <v>32.666666666666664</v>
      </c>
      <c r="F19" s="131">
        <v>60.5</v>
      </c>
      <c r="G19" s="130">
        <v>67.5</v>
      </c>
      <c r="H19" s="133">
        <v>67.5</v>
      </c>
      <c r="I19" s="139">
        <v>67.5</v>
      </c>
      <c r="J19" s="142">
        <v>70.66666666666667</v>
      </c>
      <c r="K19" s="144">
        <v>57.333333333333336</v>
      </c>
      <c r="L19" s="142">
        <v>62.7</v>
      </c>
      <c r="M19" s="144">
        <v>65</v>
      </c>
      <c r="N19" s="139">
        <v>66</v>
      </c>
      <c r="O19" s="145">
        <v>66.975</v>
      </c>
      <c r="P19" s="139">
        <v>68</v>
      </c>
      <c r="Q19" s="120"/>
      <c r="R19" s="46"/>
      <c r="S19" s="46"/>
      <c r="T19" s="46"/>
      <c r="U19" s="46"/>
    </row>
    <row r="20" spans="1:21" ht="15">
      <c r="A20" s="13">
        <v>17</v>
      </c>
      <c r="B20" s="14" t="s">
        <v>15</v>
      </c>
      <c r="C20" s="13" t="s">
        <v>4</v>
      </c>
      <c r="D20" s="130">
        <v>23</v>
      </c>
      <c r="E20" s="131">
        <v>22.666666666666668</v>
      </c>
      <c r="F20" s="131">
        <v>26.666666666666668</v>
      </c>
      <c r="G20" s="130">
        <v>30</v>
      </c>
      <c r="H20" s="132">
        <v>30</v>
      </c>
      <c r="I20" s="139">
        <v>31.666666666666668</v>
      </c>
      <c r="J20" s="141">
        <v>39.166666666666664</v>
      </c>
      <c r="K20" s="144">
        <v>39.166666666666664</v>
      </c>
      <c r="L20" s="141">
        <v>23</v>
      </c>
      <c r="M20" s="144">
        <v>20</v>
      </c>
      <c r="N20" s="139">
        <v>20</v>
      </c>
      <c r="O20" s="145">
        <v>18.9</v>
      </c>
      <c r="P20" s="139">
        <v>20.6</v>
      </c>
      <c r="Q20" s="120"/>
      <c r="R20" s="46"/>
      <c r="S20" s="46"/>
      <c r="T20" s="46"/>
      <c r="U20" s="46"/>
    </row>
    <row r="21" spans="1:21" ht="15">
      <c r="A21" s="13">
        <v>18</v>
      </c>
      <c r="B21" s="14" t="s">
        <v>16</v>
      </c>
      <c r="C21" s="13" t="s">
        <v>4</v>
      </c>
      <c r="D21" s="130">
        <v>17.666666666666668</v>
      </c>
      <c r="E21" s="131">
        <v>20.5</v>
      </c>
      <c r="F21" s="131">
        <v>26.666666666666668</v>
      </c>
      <c r="G21" s="130">
        <v>29.666666666666668</v>
      </c>
      <c r="H21" s="132">
        <v>32.93333333333333</v>
      </c>
      <c r="I21" s="139">
        <v>40.833333333333336</v>
      </c>
      <c r="J21" s="141">
        <v>22.333333333333332</v>
      </c>
      <c r="K21" s="144">
        <v>24.666666666666668</v>
      </c>
      <c r="L21" s="141">
        <v>22</v>
      </c>
      <c r="M21" s="144">
        <v>18.5</v>
      </c>
      <c r="N21" s="139">
        <v>16</v>
      </c>
      <c r="O21" s="145">
        <v>15.725</v>
      </c>
      <c r="P21" s="139">
        <v>23.475</v>
      </c>
      <c r="Q21" s="120"/>
      <c r="R21" s="46"/>
      <c r="S21" s="46"/>
      <c r="T21" s="46"/>
      <c r="U21" s="46"/>
    </row>
    <row r="22" spans="1:21" ht="15">
      <c r="A22" s="13">
        <v>19</v>
      </c>
      <c r="B22" s="14" t="s">
        <v>17</v>
      </c>
      <c r="C22" s="13" t="s">
        <v>4</v>
      </c>
      <c r="D22" s="130">
        <v>40</v>
      </c>
      <c r="E22" s="131">
        <v>40</v>
      </c>
      <c r="F22" s="131">
        <v>82.66666666666667</v>
      </c>
      <c r="G22" s="130">
        <v>79.15</v>
      </c>
      <c r="H22" s="132">
        <v>82.5</v>
      </c>
      <c r="I22" s="139">
        <v>82.5</v>
      </c>
      <c r="J22" s="141">
        <v>82.5</v>
      </c>
      <c r="K22" s="144">
        <v>82.5</v>
      </c>
      <c r="L22" s="141">
        <v>105</v>
      </c>
      <c r="M22" s="144">
        <v>105</v>
      </c>
      <c r="N22" s="139">
        <v>105</v>
      </c>
      <c r="O22" s="145">
        <v>105</v>
      </c>
      <c r="P22" s="139">
        <v>105</v>
      </c>
      <c r="Q22" s="120"/>
      <c r="R22" s="46"/>
      <c r="S22" s="46"/>
      <c r="T22" s="46"/>
      <c r="U22" s="46"/>
    </row>
    <row r="23" spans="1:21" ht="15">
      <c r="A23" s="13">
        <v>20</v>
      </c>
      <c r="B23" s="14" t="s">
        <v>18</v>
      </c>
      <c r="C23" s="13" t="s">
        <v>4</v>
      </c>
      <c r="D23" s="130">
        <v>150</v>
      </c>
      <c r="E23" s="131">
        <v>146.66666666666666</v>
      </c>
      <c r="F23" s="131">
        <v>156.66666666666666</v>
      </c>
      <c r="G23" s="130">
        <v>131.66666666666666</v>
      </c>
      <c r="H23" s="132">
        <v>106.33333333333333</v>
      </c>
      <c r="I23" s="139">
        <v>71.66666666666667</v>
      </c>
      <c r="J23" s="141">
        <v>51.333333333333336</v>
      </c>
      <c r="K23" s="144">
        <v>58</v>
      </c>
      <c r="L23" s="141">
        <v>70</v>
      </c>
      <c r="M23" s="144">
        <v>85.9</v>
      </c>
      <c r="N23" s="139">
        <v>92.5</v>
      </c>
      <c r="O23" s="145">
        <v>111</v>
      </c>
      <c r="P23" s="139">
        <v>208</v>
      </c>
      <c r="Q23" s="120"/>
      <c r="R23" s="46"/>
      <c r="S23" s="46"/>
      <c r="T23" s="46"/>
      <c r="U23" s="46"/>
    </row>
    <row r="24" spans="1:21" ht="15">
      <c r="A24" s="13">
        <v>21</v>
      </c>
      <c r="B24" s="14" t="s">
        <v>19</v>
      </c>
      <c r="C24" s="13" t="s">
        <v>4</v>
      </c>
      <c r="D24" s="130">
        <v>126.66666666666667</v>
      </c>
      <c r="E24" s="131">
        <v>133.33333333333334</v>
      </c>
      <c r="F24" s="131">
        <v>136.66666666666666</v>
      </c>
      <c r="G24" s="130">
        <v>136.33333333333334</v>
      </c>
      <c r="H24" s="132">
        <v>132.16666666666666</v>
      </c>
      <c r="I24" s="139">
        <v>100.83333333333333</v>
      </c>
      <c r="J24" s="141">
        <v>87</v>
      </c>
      <c r="K24" s="144">
        <v>97</v>
      </c>
      <c r="L24" s="141">
        <v>98.5</v>
      </c>
      <c r="M24" s="144">
        <v>99.5</v>
      </c>
      <c r="N24" s="139">
        <v>99.67</v>
      </c>
      <c r="O24" s="145">
        <v>108.75</v>
      </c>
      <c r="P24" s="139">
        <v>196.75</v>
      </c>
      <c r="Q24" s="120"/>
      <c r="R24" s="46"/>
      <c r="S24" s="46"/>
      <c r="T24" s="46"/>
      <c r="U24" s="46"/>
    </row>
    <row r="25" spans="1:21" ht="15">
      <c r="A25" s="13">
        <v>22</v>
      </c>
      <c r="B25" s="14" t="s">
        <v>20</v>
      </c>
      <c r="C25" s="13" t="s">
        <v>4</v>
      </c>
      <c r="D25" s="130">
        <v>32.666666666666664</v>
      </c>
      <c r="E25" s="131">
        <v>32.666666666666664</v>
      </c>
      <c r="F25" s="131">
        <v>38.333333333333336</v>
      </c>
      <c r="G25" s="130">
        <v>28.333333333333332</v>
      </c>
      <c r="H25" s="132">
        <v>28.333333333333332</v>
      </c>
      <c r="I25" s="139">
        <v>30</v>
      </c>
      <c r="J25" s="141">
        <v>48.333333333333336</v>
      </c>
      <c r="K25" s="144">
        <v>48.333333333333336</v>
      </c>
      <c r="L25" s="141">
        <v>35</v>
      </c>
      <c r="M25" s="144">
        <v>30</v>
      </c>
      <c r="N25" s="139">
        <v>22.5</v>
      </c>
      <c r="O25" s="145">
        <v>24.225</v>
      </c>
      <c r="P25" s="139">
        <v>26.25</v>
      </c>
      <c r="Q25" s="120"/>
      <c r="R25" s="46"/>
      <c r="S25" s="46"/>
      <c r="T25" s="46"/>
      <c r="U25" s="46"/>
    </row>
    <row r="26" spans="1:21" ht="15">
      <c r="A26" s="13">
        <v>23</v>
      </c>
      <c r="B26" s="14" t="s">
        <v>21</v>
      </c>
      <c r="C26" s="13" t="s">
        <v>4</v>
      </c>
      <c r="D26" s="130">
        <v>31.666666666666668</v>
      </c>
      <c r="E26" s="131">
        <v>31.666666666666668</v>
      </c>
      <c r="F26" s="131">
        <v>34</v>
      </c>
      <c r="G26" s="130">
        <v>30.433333333333334</v>
      </c>
      <c r="H26" s="132">
        <v>31.333333333333332</v>
      </c>
      <c r="I26" s="139">
        <v>51.666666666666664</v>
      </c>
      <c r="J26" s="141">
        <v>40.833333333333336</v>
      </c>
      <c r="K26" s="144">
        <v>40.833333333333336</v>
      </c>
      <c r="L26" s="141">
        <v>42</v>
      </c>
      <c r="M26" s="144">
        <v>37.8</v>
      </c>
      <c r="N26" s="139">
        <v>36</v>
      </c>
      <c r="O26" s="145">
        <v>22.5</v>
      </c>
      <c r="P26" s="139">
        <v>29.166666666666668</v>
      </c>
      <c r="Q26" s="120"/>
      <c r="R26" s="46"/>
      <c r="S26" s="46"/>
      <c r="T26" s="46"/>
      <c r="U26" s="46"/>
    </row>
    <row r="27" spans="1:21" ht="15">
      <c r="A27" s="13">
        <v>24</v>
      </c>
      <c r="B27" s="14" t="s">
        <v>85</v>
      </c>
      <c r="C27" s="13" t="s">
        <v>4</v>
      </c>
      <c r="D27" s="130">
        <v>22.666666666666668</v>
      </c>
      <c r="E27" s="131">
        <v>21.96666666666667</v>
      </c>
      <c r="F27" s="131">
        <v>28.333333333333332</v>
      </c>
      <c r="G27" s="130">
        <v>31.433333333333334</v>
      </c>
      <c r="H27" s="132">
        <v>36.5</v>
      </c>
      <c r="I27" s="139">
        <v>38.833333333333336</v>
      </c>
      <c r="J27" s="141">
        <v>28.666666666666668</v>
      </c>
      <c r="K27" s="144">
        <v>28.666666666666668</v>
      </c>
      <c r="L27" s="141">
        <v>27.4</v>
      </c>
      <c r="M27" s="144">
        <v>26</v>
      </c>
      <c r="N27" s="139">
        <v>27.5</v>
      </c>
      <c r="O27" s="145">
        <v>27.7</v>
      </c>
      <c r="P27" s="139">
        <v>31.2</v>
      </c>
      <c r="Q27" s="120"/>
      <c r="R27" s="46"/>
      <c r="S27" s="46"/>
      <c r="T27" s="46"/>
      <c r="U27" s="46"/>
    </row>
    <row r="28" spans="1:21" ht="15">
      <c r="A28" s="13">
        <v>25</v>
      </c>
      <c r="B28" s="14" t="s">
        <v>22</v>
      </c>
      <c r="C28" s="13" t="s">
        <v>4</v>
      </c>
      <c r="D28" s="130">
        <v>116.66666666666667</v>
      </c>
      <c r="E28" s="131">
        <v>106.33333333333333</v>
      </c>
      <c r="F28" s="131">
        <v>109.66666666666667</v>
      </c>
      <c r="G28" s="130">
        <v>107</v>
      </c>
      <c r="H28" s="132">
        <v>110.33333333333333</v>
      </c>
      <c r="I28" s="139">
        <v>116.66666666666667</v>
      </c>
      <c r="J28" s="141">
        <v>150</v>
      </c>
      <c r="K28" s="144">
        <v>150</v>
      </c>
      <c r="L28" s="141">
        <v>150</v>
      </c>
      <c r="M28" s="144">
        <v>130</v>
      </c>
      <c r="N28" s="139">
        <v>130</v>
      </c>
      <c r="O28" s="145">
        <v>116.66666666666667</v>
      </c>
      <c r="P28" s="139">
        <v>107</v>
      </c>
      <c r="Q28" s="120"/>
      <c r="R28" s="46"/>
      <c r="S28" s="46"/>
      <c r="T28" s="46"/>
      <c r="U28" s="46"/>
    </row>
    <row r="29" spans="1:21" ht="15">
      <c r="A29" s="13">
        <v>26</v>
      </c>
      <c r="B29" s="14" t="s">
        <v>23</v>
      </c>
      <c r="C29" s="13" t="s">
        <v>4</v>
      </c>
      <c r="D29" s="130">
        <v>68.33333333333333</v>
      </c>
      <c r="E29" s="131">
        <v>73.33333333333333</v>
      </c>
      <c r="F29" s="131">
        <v>81.66666666666667</v>
      </c>
      <c r="G29" s="130">
        <v>66.66666666666667</v>
      </c>
      <c r="H29" s="132">
        <v>69.66666666666667</v>
      </c>
      <c r="I29" s="139">
        <v>69.66666666666667</v>
      </c>
      <c r="J29" s="141">
        <v>85</v>
      </c>
      <c r="K29" s="144">
        <v>78.33333333333333</v>
      </c>
      <c r="L29" s="141">
        <v>75</v>
      </c>
      <c r="M29" s="144">
        <v>70.6</v>
      </c>
      <c r="N29" s="139">
        <v>68</v>
      </c>
      <c r="O29" s="145">
        <v>86.25</v>
      </c>
      <c r="P29" s="139">
        <v>101.975</v>
      </c>
      <c r="Q29" s="120"/>
      <c r="R29" s="46"/>
      <c r="S29" s="46"/>
      <c r="T29" s="46"/>
      <c r="U29" s="46"/>
    </row>
    <row r="30" spans="1:21" ht="15">
      <c r="A30" s="13">
        <v>27</v>
      </c>
      <c r="B30" s="14" t="s">
        <v>24</v>
      </c>
      <c r="C30" s="13" t="s">
        <v>4</v>
      </c>
      <c r="D30" s="130">
        <v>72.66666666666667</v>
      </c>
      <c r="E30" s="131">
        <v>65</v>
      </c>
      <c r="F30" s="131">
        <v>74.66666666666667</v>
      </c>
      <c r="G30" s="130">
        <v>76</v>
      </c>
      <c r="H30" s="132">
        <v>74.66666666666667</v>
      </c>
      <c r="I30" s="139">
        <v>70</v>
      </c>
      <c r="J30" s="141">
        <v>71.66666666666667</v>
      </c>
      <c r="K30" s="144">
        <v>73.33333333333333</v>
      </c>
      <c r="L30" s="141">
        <v>72.41</v>
      </c>
      <c r="M30" s="144">
        <v>71.4</v>
      </c>
      <c r="N30" s="139">
        <v>71.33</v>
      </c>
      <c r="O30" s="145">
        <v>74.75</v>
      </c>
      <c r="P30" s="139">
        <v>95</v>
      </c>
      <c r="Q30" s="120"/>
      <c r="R30" s="46"/>
      <c r="S30" s="46"/>
      <c r="T30" s="46"/>
      <c r="U30" s="46"/>
    </row>
    <row r="31" spans="1:21" ht="15">
      <c r="A31" s="13">
        <v>28</v>
      </c>
      <c r="B31" s="14" t="s">
        <v>25</v>
      </c>
      <c r="C31" s="13" t="s">
        <v>4</v>
      </c>
      <c r="D31" s="130">
        <v>52.5</v>
      </c>
      <c r="E31" s="131">
        <v>62</v>
      </c>
      <c r="F31" s="131">
        <v>63</v>
      </c>
      <c r="G31" s="130">
        <v>68.5</v>
      </c>
      <c r="H31" s="132">
        <v>72.5</v>
      </c>
      <c r="I31" s="139">
        <v>72</v>
      </c>
      <c r="J31" s="141">
        <v>61</v>
      </c>
      <c r="K31" s="144">
        <v>61</v>
      </c>
      <c r="L31" s="141">
        <v>58.9</v>
      </c>
      <c r="M31" s="144">
        <v>58.26</v>
      </c>
      <c r="N31" s="139">
        <v>59.5</v>
      </c>
      <c r="O31" s="145">
        <v>65.96666666666667</v>
      </c>
      <c r="P31" s="139">
        <v>84.5</v>
      </c>
      <c r="Q31" s="120"/>
      <c r="R31" s="46"/>
      <c r="S31" s="46"/>
      <c r="T31" s="46"/>
      <c r="U31" s="46"/>
    </row>
    <row r="32" spans="1:21" ht="15">
      <c r="A32" s="13">
        <v>29</v>
      </c>
      <c r="B32" s="14" t="s">
        <v>26</v>
      </c>
      <c r="C32" s="13" t="s">
        <v>4</v>
      </c>
      <c r="D32" s="130">
        <v>60</v>
      </c>
      <c r="E32" s="131">
        <v>62.5</v>
      </c>
      <c r="F32" s="131">
        <v>60</v>
      </c>
      <c r="G32" s="130">
        <v>61</v>
      </c>
      <c r="H32" s="132">
        <v>62.666666666666664</v>
      </c>
      <c r="I32" s="139">
        <v>65.66666666666667</v>
      </c>
      <c r="J32" s="141">
        <v>61</v>
      </c>
      <c r="K32" s="144">
        <v>61</v>
      </c>
      <c r="L32" s="141">
        <v>61</v>
      </c>
      <c r="M32" s="144">
        <v>63.33</v>
      </c>
      <c r="N32" s="139">
        <v>63.33</v>
      </c>
      <c r="O32" s="145">
        <v>63.333333333333336</v>
      </c>
      <c r="P32" s="139">
        <v>66.33333333333333</v>
      </c>
      <c r="Q32" s="120"/>
      <c r="R32" s="46"/>
      <c r="S32" s="46"/>
      <c r="T32" s="46"/>
      <c r="U32" s="46"/>
    </row>
    <row r="33" spans="1:21" ht="15">
      <c r="A33" s="13">
        <v>30</v>
      </c>
      <c r="B33" s="14" t="s">
        <v>27</v>
      </c>
      <c r="C33" s="13" t="s">
        <v>4</v>
      </c>
      <c r="D33" s="130">
        <v>31.75</v>
      </c>
      <c r="E33" s="131">
        <v>32.333333333333336</v>
      </c>
      <c r="F33" s="131">
        <v>36.5</v>
      </c>
      <c r="G33" s="130">
        <v>38.75</v>
      </c>
      <c r="H33" s="132">
        <v>39</v>
      </c>
      <c r="I33" s="139">
        <v>39.875</v>
      </c>
      <c r="J33" s="141">
        <v>40.375</v>
      </c>
      <c r="K33" s="144">
        <v>40.375</v>
      </c>
      <c r="L33" s="141">
        <v>40.32</v>
      </c>
      <c r="M33" s="144">
        <v>40.8</v>
      </c>
      <c r="N33" s="139">
        <v>40.38</v>
      </c>
      <c r="O33" s="145">
        <v>40.68</v>
      </c>
      <c r="P33" s="139">
        <v>52.6</v>
      </c>
      <c r="Q33" s="120"/>
      <c r="R33" s="46"/>
      <c r="S33" s="46"/>
      <c r="T33" s="46"/>
      <c r="U33" s="46"/>
    </row>
    <row r="34" spans="1:21" ht="15">
      <c r="A34" s="13">
        <v>31</v>
      </c>
      <c r="B34" s="14" t="s">
        <v>28</v>
      </c>
      <c r="C34" s="13" t="s">
        <v>4</v>
      </c>
      <c r="D34" s="130">
        <v>101.66666666666667</v>
      </c>
      <c r="E34" s="131">
        <v>105</v>
      </c>
      <c r="F34" s="131">
        <v>108.33333333333333</v>
      </c>
      <c r="G34" s="130">
        <v>106</v>
      </c>
      <c r="H34" s="132">
        <v>106</v>
      </c>
      <c r="I34" s="139">
        <v>114</v>
      </c>
      <c r="J34" s="141">
        <v>112.33333333333333</v>
      </c>
      <c r="K34" s="144">
        <v>112.33333333333333</v>
      </c>
      <c r="L34" s="141">
        <v>110.3</v>
      </c>
      <c r="M34" s="144">
        <v>100.7</v>
      </c>
      <c r="N34" s="139">
        <v>98.33</v>
      </c>
      <c r="O34" s="145">
        <v>101.66666666666667</v>
      </c>
      <c r="P34" s="139">
        <v>133.33333333333334</v>
      </c>
      <c r="Q34" s="120"/>
      <c r="R34" s="46"/>
      <c r="S34" s="46"/>
      <c r="T34" s="46"/>
      <c r="U34" s="46"/>
    </row>
    <row r="35" spans="1:21" ht="30">
      <c r="A35" s="17">
        <v>32</v>
      </c>
      <c r="B35" s="18" t="s">
        <v>77</v>
      </c>
      <c r="C35" s="17" t="s">
        <v>4</v>
      </c>
      <c r="D35" s="134">
        <v>183.33333333333334</v>
      </c>
      <c r="E35" s="135">
        <v>195</v>
      </c>
      <c r="F35" s="135">
        <v>193.33333333333334</v>
      </c>
      <c r="G35" s="134">
        <v>184.16666666666666</v>
      </c>
      <c r="H35" s="132">
        <v>177.22333333333333</v>
      </c>
      <c r="I35" s="145">
        <v>191.66666666666666</v>
      </c>
      <c r="J35" s="141">
        <v>191.66666666666666</v>
      </c>
      <c r="K35" s="144">
        <v>191.66666666666666</v>
      </c>
      <c r="L35" s="141">
        <v>189.9</v>
      </c>
      <c r="M35" s="144">
        <v>186.3</v>
      </c>
      <c r="N35" s="145">
        <v>186.67</v>
      </c>
      <c r="O35" s="145">
        <v>190</v>
      </c>
      <c r="P35" s="145">
        <v>210</v>
      </c>
      <c r="Q35" s="120"/>
      <c r="R35" s="46"/>
      <c r="S35" s="46"/>
      <c r="T35" s="46"/>
      <c r="U35" s="46"/>
    </row>
    <row r="36" spans="1:21" ht="15">
      <c r="A36" s="13">
        <v>33</v>
      </c>
      <c r="B36" s="14" t="s">
        <v>87</v>
      </c>
      <c r="C36" s="13" t="s">
        <v>4</v>
      </c>
      <c r="D36" s="130">
        <v>105</v>
      </c>
      <c r="E36" s="131">
        <v>98.33333333333333</v>
      </c>
      <c r="F36" s="131">
        <v>103.33333333333333</v>
      </c>
      <c r="G36" s="130">
        <v>99.33333333333333</v>
      </c>
      <c r="H36" s="132">
        <v>102.66666666666667</v>
      </c>
      <c r="I36" s="139">
        <v>112.66666666666667</v>
      </c>
      <c r="J36" s="141">
        <v>106</v>
      </c>
      <c r="K36" s="144">
        <v>106</v>
      </c>
      <c r="L36" s="141">
        <v>100.24</v>
      </c>
      <c r="M36" s="144">
        <v>99.45</v>
      </c>
      <c r="N36" s="139">
        <v>98.33</v>
      </c>
      <c r="O36" s="145">
        <v>110</v>
      </c>
      <c r="P36" s="139">
        <v>128.75</v>
      </c>
      <c r="Q36" s="120"/>
      <c r="R36" s="46"/>
      <c r="S36" s="46"/>
      <c r="T36" s="46"/>
      <c r="U36" s="46"/>
    </row>
    <row r="37" spans="1:21" ht="15">
      <c r="A37" s="13">
        <v>34</v>
      </c>
      <c r="B37" s="14" t="s">
        <v>29</v>
      </c>
      <c r="C37" s="13" t="s">
        <v>4</v>
      </c>
      <c r="D37" s="130">
        <v>300</v>
      </c>
      <c r="E37" s="131">
        <v>330</v>
      </c>
      <c r="F37" s="131">
        <v>330</v>
      </c>
      <c r="G37" s="130">
        <v>330</v>
      </c>
      <c r="H37" s="132">
        <v>330</v>
      </c>
      <c r="I37" s="139">
        <v>330</v>
      </c>
      <c r="J37" s="141">
        <v>330</v>
      </c>
      <c r="K37" s="144">
        <v>330</v>
      </c>
      <c r="L37" s="141">
        <v>330</v>
      </c>
      <c r="M37" s="144">
        <v>360</v>
      </c>
      <c r="N37" s="139">
        <v>360</v>
      </c>
      <c r="O37" s="145">
        <v>360</v>
      </c>
      <c r="P37" s="139">
        <v>360</v>
      </c>
      <c r="Q37" s="120"/>
      <c r="R37" s="46"/>
      <c r="S37" s="46"/>
      <c r="T37" s="46"/>
      <c r="U37" s="46"/>
    </row>
    <row r="38" spans="1:21" ht="15">
      <c r="A38" s="13">
        <v>35</v>
      </c>
      <c r="B38" s="14" t="s">
        <v>30</v>
      </c>
      <c r="C38" s="13" t="s">
        <v>4</v>
      </c>
      <c r="D38" s="130">
        <v>190</v>
      </c>
      <c r="E38" s="131">
        <v>230</v>
      </c>
      <c r="F38" s="131">
        <v>230</v>
      </c>
      <c r="G38" s="130">
        <v>230</v>
      </c>
      <c r="H38" s="132">
        <v>230</v>
      </c>
      <c r="I38" s="139">
        <v>230</v>
      </c>
      <c r="J38" s="141">
        <v>260</v>
      </c>
      <c r="K38" s="144">
        <v>265</v>
      </c>
      <c r="L38" s="141">
        <v>240</v>
      </c>
      <c r="M38" s="144">
        <v>230</v>
      </c>
      <c r="N38" s="139">
        <v>230</v>
      </c>
      <c r="O38" s="145">
        <v>230</v>
      </c>
      <c r="P38" s="139">
        <v>250</v>
      </c>
      <c r="Q38" s="120"/>
      <c r="R38" s="46"/>
      <c r="S38" s="46"/>
      <c r="T38" s="46"/>
      <c r="U38" s="46"/>
    </row>
    <row r="39" spans="1:21" ht="15">
      <c r="A39" s="13">
        <v>36</v>
      </c>
      <c r="B39" s="14" t="s">
        <v>31</v>
      </c>
      <c r="C39" s="13" t="s">
        <v>4</v>
      </c>
      <c r="D39" s="130">
        <v>280</v>
      </c>
      <c r="E39" s="131">
        <v>280</v>
      </c>
      <c r="F39" s="131">
        <v>280</v>
      </c>
      <c r="G39" s="130">
        <v>280</v>
      </c>
      <c r="H39" s="132">
        <v>280</v>
      </c>
      <c r="I39" s="139">
        <v>280</v>
      </c>
      <c r="J39" s="141">
        <v>280</v>
      </c>
      <c r="K39" s="144">
        <v>280</v>
      </c>
      <c r="L39" s="141">
        <v>280</v>
      </c>
      <c r="M39" s="144">
        <v>280</v>
      </c>
      <c r="N39" s="139">
        <v>280</v>
      </c>
      <c r="O39" s="145">
        <v>280</v>
      </c>
      <c r="P39" s="139">
        <v>300</v>
      </c>
      <c r="Q39" s="120"/>
      <c r="R39" s="46"/>
      <c r="S39" s="46"/>
      <c r="T39" s="46"/>
      <c r="U39" s="46"/>
    </row>
    <row r="40" spans="1:21" ht="15">
      <c r="A40" s="13">
        <v>37</v>
      </c>
      <c r="B40" s="14" t="s">
        <v>32</v>
      </c>
      <c r="C40" s="13" t="s">
        <v>4</v>
      </c>
      <c r="D40" s="130">
        <v>180</v>
      </c>
      <c r="E40" s="131">
        <v>200</v>
      </c>
      <c r="F40" s="131">
        <v>200</v>
      </c>
      <c r="G40" s="130">
        <v>200</v>
      </c>
      <c r="H40" s="132">
        <v>220</v>
      </c>
      <c r="I40" s="139">
        <v>220</v>
      </c>
      <c r="J40" s="141">
        <v>230</v>
      </c>
      <c r="K40" s="144">
        <v>230</v>
      </c>
      <c r="L40" s="141">
        <v>230</v>
      </c>
      <c r="M40" s="144">
        <v>230</v>
      </c>
      <c r="N40" s="139">
        <v>230</v>
      </c>
      <c r="O40" s="145">
        <v>230</v>
      </c>
      <c r="P40" s="139">
        <v>250</v>
      </c>
      <c r="Q40" s="120"/>
      <c r="R40" s="46"/>
      <c r="S40" s="46"/>
      <c r="T40" s="46"/>
      <c r="U40" s="46"/>
    </row>
    <row r="41" spans="1:21" ht="15">
      <c r="A41" s="13">
        <v>38</v>
      </c>
      <c r="B41" s="14" t="s">
        <v>118</v>
      </c>
      <c r="C41" s="13" t="s">
        <v>4</v>
      </c>
      <c r="D41" s="130">
        <v>120</v>
      </c>
      <c r="E41" s="131">
        <v>125</v>
      </c>
      <c r="F41" s="131">
        <v>140</v>
      </c>
      <c r="G41" s="130">
        <v>150</v>
      </c>
      <c r="H41" s="132">
        <v>169.25</v>
      </c>
      <c r="I41" s="139">
        <v>174.75</v>
      </c>
      <c r="J41" s="141">
        <v>184.75</v>
      </c>
      <c r="K41" s="144">
        <v>184.75</v>
      </c>
      <c r="L41" s="141">
        <v>190</v>
      </c>
      <c r="M41" s="144">
        <v>198.2</v>
      </c>
      <c r="N41" s="139">
        <v>200</v>
      </c>
      <c r="O41" s="145">
        <v>205</v>
      </c>
      <c r="P41" s="139">
        <v>220</v>
      </c>
      <c r="Q41" s="120"/>
      <c r="R41" s="46"/>
      <c r="S41" s="46"/>
      <c r="T41" s="46"/>
      <c r="U41" s="46"/>
    </row>
    <row r="42" spans="1:21" ht="15">
      <c r="A42" s="13">
        <v>39</v>
      </c>
      <c r="B42" s="14" t="s">
        <v>33</v>
      </c>
      <c r="C42" s="13" t="s">
        <v>4</v>
      </c>
      <c r="D42" s="130">
        <v>110</v>
      </c>
      <c r="E42" s="131">
        <v>85</v>
      </c>
      <c r="F42" s="131">
        <v>86</v>
      </c>
      <c r="G42" s="130">
        <v>89.66666666666667</v>
      </c>
      <c r="H42" s="132">
        <v>90.33333333333333</v>
      </c>
      <c r="I42" s="139">
        <v>95.33333333333333</v>
      </c>
      <c r="J42" s="141">
        <v>100.33333333333333</v>
      </c>
      <c r="K42" s="144">
        <v>100.33333333333333</v>
      </c>
      <c r="L42" s="141">
        <v>115.1</v>
      </c>
      <c r="M42" s="144">
        <v>115.1</v>
      </c>
      <c r="N42" s="139">
        <v>117.33</v>
      </c>
      <c r="O42" s="145">
        <v>124.93333333333334</v>
      </c>
      <c r="P42" s="139">
        <v>124.93333333333334</v>
      </c>
      <c r="Q42" s="120"/>
      <c r="R42" s="46"/>
      <c r="S42" s="46"/>
      <c r="T42" s="46"/>
      <c r="U42" s="46"/>
    </row>
    <row r="43" spans="1:21" ht="15">
      <c r="A43" s="13">
        <v>40</v>
      </c>
      <c r="B43" s="14" t="s">
        <v>34</v>
      </c>
      <c r="C43" s="13" t="s">
        <v>4</v>
      </c>
      <c r="D43" s="130">
        <v>140</v>
      </c>
      <c r="E43" s="131">
        <v>130</v>
      </c>
      <c r="F43" s="131">
        <v>130</v>
      </c>
      <c r="G43" s="130">
        <v>104.5</v>
      </c>
      <c r="H43" s="132">
        <v>104.5</v>
      </c>
      <c r="I43" s="139">
        <v>123.5</v>
      </c>
      <c r="J43" s="141">
        <v>121.5</v>
      </c>
      <c r="K43" s="144">
        <v>121.5</v>
      </c>
      <c r="L43" s="141">
        <v>130</v>
      </c>
      <c r="M43" s="144">
        <v>130</v>
      </c>
      <c r="N43" s="139">
        <v>130</v>
      </c>
      <c r="O43" s="145">
        <v>144.29999999999998</v>
      </c>
      <c r="P43" s="139">
        <v>144.29999999999998</v>
      </c>
      <c r="Q43" s="120"/>
      <c r="R43" s="46"/>
      <c r="S43" s="46"/>
      <c r="T43" s="46"/>
      <c r="U43" s="46"/>
    </row>
    <row r="44" spans="1:21" ht="15">
      <c r="A44" s="126">
        <v>41</v>
      </c>
      <c r="B44" s="14" t="s">
        <v>35</v>
      </c>
      <c r="C44" s="13" t="s">
        <v>4</v>
      </c>
      <c r="D44" s="130">
        <v>261.6666666666667</v>
      </c>
      <c r="E44" s="131">
        <v>261.6666666666667</v>
      </c>
      <c r="F44" s="131">
        <v>266.6666666666667</v>
      </c>
      <c r="G44" s="130">
        <v>249.66666666666666</v>
      </c>
      <c r="H44" s="132">
        <v>244</v>
      </c>
      <c r="I44" s="139">
        <v>226.5</v>
      </c>
      <c r="J44" s="141">
        <v>230</v>
      </c>
      <c r="K44" s="144">
        <v>230</v>
      </c>
      <c r="L44" s="141">
        <v>247.2</v>
      </c>
      <c r="M44" s="144">
        <v>247.2</v>
      </c>
      <c r="N44" s="139">
        <v>238.4</v>
      </c>
      <c r="O44" s="145">
        <v>243.33333333333334</v>
      </c>
      <c r="P44" s="139">
        <v>260</v>
      </c>
      <c r="Q44" s="120"/>
      <c r="R44" s="46"/>
      <c r="S44" s="46"/>
      <c r="T44" s="46"/>
      <c r="U44" s="46"/>
    </row>
    <row r="45" spans="1:21" ht="15">
      <c r="A45" s="126">
        <v>42</v>
      </c>
      <c r="B45" s="14" t="s">
        <v>36</v>
      </c>
      <c r="C45" s="13" t="s">
        <v>4</v>
      </c>
      <c r="D45" s="130">
        <v>175</v>
      </c>
      <c r="E45" s="131">
        <v>167.5</v>
      </c>
      <c r="F45" s="131">
        <v>167.5</v>
      </c>
      <c r="G45" s="130">
        <v>151.66666666666666</v>
      </c>
      <c r="H45" s="132">
        <v>148</v>
      </c>
      <c r="I45" s="139">
        <v>143.33333333333334</v>
      </c>
      <c r="J45" s="141">
        <v>148.33333333333334</v>
      </c>
      <c r="K45" s="144">
        <v>148.33333333333334</v>
      </c>
      <c r="L45" s="141">
        <v>152.3</v>
      </c>
      <c r="M45" s="144">
        <v>152.3</v>
      </c>
      <c r="N45" s="139">
        <v>157.8</v>
      </c>
      <c r="O45" s="145">
        <v>150.33333333333334</v>
      </c>
      <c r="P45" s="139">
        <v>153.33333333333334</v>
      </c>
      <c r="Q45" s="120"/>
      <c r="R45" s="46"/>
      <c r="S45" s="46"/>
      <c r="T45" s="46"/>
      <c r="U45" s="46"/>
    </row>
    <row r="46" spans="1:21" ht="15">
      <c r="A46" s="13">
        <v>43</v>
      </c>
      <c r="B46" s="14" t="s">
        <v>37</v>
      </c>
      <c r="C46" s="13" t="s">
        <v>4</v>
      </c>
      <c r="D46" s="130">
        <v>233.33333333333334</v>
      </c>
      <c r="E46" s="131">
        <v>240</v>
      </c>
      <c r="F46" s="131">
        <v>243.33333333333334</v>
      </c>
      <c r="G46" s="130">
        <v>181.33333333333334</v>
      </c>
      <c r="H46" s="132">
        <v>183.5</v>
      </c>
      <c r="I46" s="139">
        <v>236</v>
      </c>
      <c r="J46" s="141">
        <v>226.33333333333334</v>
      </c>
      <c r="K46" s="144">
        <v>226.33333333333334</v>
      </c>
      <c r="L46" s="141">
        <v>231.8</v>
      </c>
      <c r="M46" s="144">
        <v>234.4</v>
      </c>
      <c r="N46" s="139">
        <v>228</v>
      </c>
      <c r="O46" s="145">
        <v>250.66666666666666</v>
      </c>
      <c r="P46" s="139">
        <v>255</v>
      </c>
      <c r="Q46" s="120"/>
      <c r="R46" s="46"/>
      <c r="S46" s="46"/>
      <c r="T46" s="46"/>
      <c r="U46" s="46"/>
    </row>
    <row r="47" spans="1:21" ht="15">
      <c r="A47" s="13">
        <v>44</v>
      </c>
      <c r="B47" s="14" t="s">
        <v>38</v>
      </c>
      <c r="C47" s="13" t="s">
        <v>4</v>
      </c>
      <c r="D47" s="130">
        <v>92.5</v>
      </c>
      <c r="E47" s="131">
        <v>88.5</v>
      </c>
      <c r="F47" s="131">
        <v>102.5</v>
      </c>
      <c r="G47" s="130">
        <v>99</v>
      </c>
      <c r="H47" s="132">
        <v>86</v>
      </c>
      <c r="I47" s="139">
        <v>91.5</v>
      </c>
      <c r="J47" s="141">
        <v>87.5</v>
      </c>
      <c r="K47" s="144">
        <v>87.5</v>
      </c>
      <c r="L47" s="141">
        <v>90</v>
      </c>
      <c r="M47" s="144">
        <v>88.64</v>
      </c>
      <c r="N47" s="139">
        <v>80</v>
      </c>
      <c r="O47" s="145">
        <v>84</v>
      </c>
      <c r="P47" s="139">
        <v>91.67</v>
      </c>
      <c r="Q47" s="120"/>
      <c r="R47" s="46"/>
      <c r="S47" s="46"/>
      <c r="T47" s="46"/>
      <c r="U47" s="46"/>
    </row>
    <row r="48" spans="1:21" ht="15">
      <c r="A48" s="13">
        <v>45</v>
      </c>
      <c r="B48" s="14" t="s">
        <v>39</v>
      </c>
      <c r="C48" s="13" t="s">
        <v>4</v>
      </c>
      <c r="D48" s="130">
        <v>87.5</v>
      </c>
      <c r="E48" s="131">
        <v>84.6</v>
      </c>
      <c r="F48" s="131">
        <v>103.5</v>
      </c>
      <c r="G48" s="130">
        <v>106</v>
      </c>
      <c r="H48" s="132">
        <v>125.5</v>
      </c>
      <c r="I48" s="139">
        <v>125</v>
      </c>
      <c r="J48" s="141">
        <v>107.5</v>
      </c>
      <c r="K48" s="144">
        <v>107.5</v>
      </c>
      <c r="L48" s="141">
        <v>106.5</v>
      </c>
      <c r="M48" s="144">
        <v>106.5</v>
      </c>
      <c r="N48" s="139">
        <v>107</v>
      </c>
      <c r="O48" s="145">
        <v>105.8</v>
      </c>
      <c r="P48" s="139">
        <v>107.5</v>
      </c>
      <c r="Q48" s="120"/>
      <c r="R48" s="46"/>
      <c r="S48" s="46"/>
      <c r="T48" s="46"/>
      <c r="U48" s="46"/>
    </row>
    <row r="49" spans="1:21" ht="15">
      <c r="A49" s="13">
        <v>46</v>
      </c>
      <c r="B49" s="14" t="s">
        <v>40</v>
      </c>
      <c r="C49" s="13" t="s">
        <v>4</v>
      </c>
      <c r="D49" s="130">
        <v>130</v>
      </c>
      <c r="E49" s="131">
        <v>121.35</v>
      </c>
      <c r="F49" s="131">
        <v>128.5</v>
      </c>
      <c r="G49" s="130">
        <v>142</v>
      </c>
      <c r="H49" s="132">
        <v>149.5</v>
      </c>
      <c r="I49" s="139">
        <v>159.5</v>
      </c>
      <c r="J49" s="141">
        <v>155</v>
      </c>
      <c r="K49" s="144">
        <v>155.2</v>
      </c>
      <c r="L49" s="141">
        <v>143</v>
      </c>
      <c r="M49" s="144">
        <v>141</v>
      </c>
      <c r="N49" s="139">
        <v>139</v>
      </c>
      <c r="O49" s="145">
        <v>139</v>
      </c>
      <c r="P49" s="139">
        <v>137</v>
      </c>
      <c r="Q49" s="120"/>
      <c r="R49" s="46"/>
      <c r="S49" s="46"/>
      <c r="T49" s="46"/>
      <c r="U49" s="46"/>
    </row>
    <row r="50" spans="1:21" ht="15">
      <c r="A50" s="13">
        <v>47</v>
      </c>
      <c r="B50" s="14" t="s">
        <v>41</v>
      </c>
      <c r="C50" s="13" t="s">
        <v>4</v>
      </c>
      <c r="D50" s="130">
        <v>142.5</v>
      </c>
      <c r="E50" s="131">
        <v>129.5</v>
      </c>
      <c r="F50" s="131">
        <v>139.5</v>
      </c>
      <c r="G50" s="130">
        <v>176</v>
      </c>
      <c r="H50" s="132">
        <v>176</v>
      </c>
      <c r="I50" s="139">
        <v>161.5</v>
      </c>
      <c r="J50" s="141">
        <v>157</v>
      </c>
      <c r="K50" s="144">
        <v>148.5</v>
      </c>
      <c r="L50" s="141">
        <v>145</v>
      </c>
      <c r="M50" s="144">
        <v>139</v>
      </c>
      <c r="N50" s="139">
        <v>133</v>
      </c>
      <c r="O50" s="145">
        <v>126.5</v>
      </c>
      <c r="P50" s="139">
        <v>117.85</v>
      </c>
      <c r="Q50" s="120"/>
      <c r="R50" s="46"/>
      <c r="S50" s="46"/>
      <c r="T50" s="46"/>
      <c r="U50" s="46"/>
    </row>
    <row r="51" spans="1:21" ht="15">
      <c r="A51" s="13">
        <v>48</v>
      </c>
      <c r="B51" s="14" t="s">
        <v>42</v>
      </c>
      <c r="C51" s="13" t="s">
        <v>4</v>
      </c>
      <c r="D51" s="130">
        <v>133.33333333333334</v>
      </c>
      <c r="E51" s="131">
        <v>155</v>
      </c>
      <c r="F51" s="131">
        <v>160</v>
      </c>
      <c r="G51" s="130">
        <v>150</v>
      </c>
      <c r="H51" s="132">
        <v>150</v>
      </c>
      <c r="I51" s="139">
        <v>115.5</v>
      </c>
      <c r="J51" s="141">
        <v>106.5</v>
      </c>
      <c r="K51" s="144">
        <v>106.5</v>
      </c>
      <c r="L51" s="147">
        <v>115</v>
      </c>
      <c r="M51" s="148">
        <v>115</v>
      </c>
      <c r="N51" s="149">
        <v>115</v>
      </c>
      <c r="O51" s="150">
        <v>115.5</v>
      </c>
      <c r="P51" s="139">
        <v>115.5</v>
      </c>
      <c r="Q51" s="120"/>
      <c r="R51" s="46"/>
      <c r="S51" s="46"/>
      <c r="T51" s="46"/>
      <c r="U51" s="46"/>
    </row>
    <row r="52" spans="1:21" ht="15">
      <c r="A52" s="13">
        <v>49</v>
      </c>
      <c r="B52" s="14" t="s">
        <v>43</v>
      </c>
      <c r="C52" s="13" t="s">
        <v>4</v>
      </c>
      <c r="D52" s="130">
        <v>152.5</v>
      </c>
      <c r="E52" s="131">
        <v>152.5</v>
      </c>
      <c r="F52" s="131">
        <v>184.5</v>
      </c>
      <c r="G52" s="130">
        <v>149.5</v>
      </c>
      <c r="H52" s="132">
        <v>152.5</v>
      </c>
      <c r="I52" s="139">
        <v>152.5</v>
      </c>
      <c r="J52" s="141">
        <v>151.5</v>
      </c>
      <c r="K52" s="144">
        <v>149</v>
      </c>
      <c r="L52" s="144">
        <v>151.5</v>
      </c>
      <c r="M52" s="144">
        <v>151.5</v>
      </c>
      <c r="N52" s="144">
        <v>148</v>
      </c>
      <c r="O52" s="144">
        <v>135</v>
      </c>
      <c r="P52" s="139">
        <v>131.5</v>
      </c>
      <c r="Q52" s="120"/>
      <c r="R52" s="46"/>
      <c r="S52" s="46"/>
      <c r="T52" s="46"/>
      <c r="U52" s="46"/>
    </row>
    <row r="53" spans="1:21" ht="15">
      <c r="A53" s="13">
        <v>50</v>
      </c>
      <c r="B53" s="14" t="s">
        <v>44</v>
      </c>
      <c r="C53" s="13" t="s">
        <v>45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0">
        <v>0</v>
      </c>
      <c r="L53" s="130">
        <v>0</v>
      </c>
      <c r="M53" s="130">
        <v>0</v>
      </c>
      <c r="N53" s="130">
        <v>0</v>
      </c>
      <c r="O53" s="130">
        <v>0</v>
      </c>
      <c r="P53" s="130">
        <v>0</v>
      </c>
      <c r="Q53" s="120"/>
      <c r="R53" s="46"/>
      <c r="S53" s="46"/>
      <c r="T53" s="46"/>
      <c r="U53" s="46"/>
    </row>
    <row r="54" spans="1:21" ht="30">
      <c r="A54" s="13">
        <v>51</v>
      </c>
      <c r="B54" s="45" t="s">
        <v>96</v>
      </c>
      <c r="C54" s="13" t="s">
        <v>45</v>
      </c>
      <c r="D54" s="134">
        <v>32.333333333333336</v>
      </c>
      <c r="E54" s="135">
        <v>32.333333333333336</v>
      </c>
      <c r="F54" s="135">
        <v>35.1</v>
      </c>
      <c r="G54" s="134">
        <v>34.333333333333336</v>
      </c>
      <c r="H54" s="132">
        <v>33.86666666666667</v>
      </c>
      <c r="I54" s="145">
        <v>32.63333333333333</v>
      </c>
      <c r="J54" s="141">
        <v>32.63333333333333</v>
      </c>
      <c r="K54" s="144">
        <v>32.63333333333333</v>
      </c>
      <c r="L54" s="141">
        <v>33</v>
      </c>
      <c r="M54" s="144">
        <v>34</v>
      </c>
      <c r="N54" s="145">
        <v>32.97</v>
      </c>
      <c r="O54" s="145">
        <v>32.96666666666667</v>
      </c>
      <c r="P54" s="145">
        <v>33.43333333333333</v>
      </c>
      <c r="Q54" s="120"/>
      <c r="R54" s="46"/>
      <c r="S54" s="46"/>
      <c r="T54" s="46"/>
      <c r="U54" s="46"/>
    </row>
    <row r="55" spans="1:21" ht="15">
      <c r="A55" s="13">
        <v>52</v>
      </c>
      <c r="B55" s="14" t="s">
        <v>97</v>
      </c>
      <c r="C55" s="13" t="s">
        <v>45</v>
      </c>
      <c r="D55" s="136">
        <v>37.833333333333336</v>
      </c>
      <c r="E55" s="137">
        <v>38.5</v>
      </c>
      <c r="F55" s="137">
        <v>44.166666666666664</v>
      </c>
      <c r="G55" s="136">
        <v>39.5</v>
      </c>
      <c r="H55" s="132">
        <v>42.833333333333336</v>
      </c>
      <c r="I55" s="140">
        <v>41.666666666666664</v>
      </c>
      <c r="J55" s="141">
        <v>46.666666666666664</v>
      </c>
      <c r="K55" s="144">
        <v>46.666666666666664</v>
      </c>
      <c r="L55" s="141">
        <v>46.9</v>
      </c>
      <c r="M55" s="144">
        <v>45.83</v>
      </c>
      <c r="N55" s="139">
        <v>45.5</v>
      </c>
      <c r="O55" s="145">
        <v>47.06666666666666</v>
      </c>
      <c r="P55" s="140">
        <v>47.125</v>
      </c>
      <c r="Q55" s="120"/>
      <c r="R55" s="46"/>
      <c r="S55" s="46"/>
      <c r="T55" s="46"/>
      <c r="U55" s="46"/>
    </row>
    <row r="56" spans="1:21" ht="15">
      <c r="A56" s="13">
        <v>53</v>
      </c>
      <c r="B56" s="14" t="s">
        <v>46</v>
      </c>
      <c r="C56" s="13" t="s">
        <v>4</v>
      </c>
      <c r="D56" s="136">
        <v>103.33333333333333</v>
      </c>
      <c r="E56" s="137">
        <v>101.66666666666667</v>
      </c>
      <c r="F56" s="137">
        <v>111</v>
      </c>
      <c r="G56" s="136">
        <v>90.83333333333333</v>
      </c>
      <c r="H56" s="132">
        <v>105.16666666666667</v>
      </c>
      <c r="I56" s="140">
        <v>66.83333333333333</v>
      </c>
      <c r="J56" s="141">
        <v>60.333333333333336</v>
      </c>
      <c r="K56" s="144">
        <v>60.333333333333336</v>
      </c>
      <c r="L56" s="141">
        <v>63.28</v>
      </c>
      <c r="M56" s="144">
        <v>65.1</v>
      </c>
      <c r="N56" s="139">
        <v>67</v>
      </c>
      <c r="O56" s="139">
        <v>94.16666666666667</v>
      </c>
      <c r="P56" s="140">
        <v>105.83333333333333</v>
      </c>
      <c r="Q56" s="120"/>
      <c r="R56" s="46"/>
      <c r="S56" s="46"/>
      <c r="T56" s="46"/>
      <c r="U56" s="46"/>
    </row>
    <row r="57" spans="1:21" ht="15">
      <c r="A57" s="13">
        <v>54</v>
      </c>
      <c r="B57" s="14" t="s">
        <v>98</v>
      </c>
      <c r="C57" s="13" t="s">
        <v>4</v>
      </c>
      <c r="D57" s="136">
        <v>188</v>
      </c>
      <c r="E57" s="137">
        <v>192</v>
      </c>
      <c r="F57" s="137">
        <v>200</v>
      </c>
      <c r="G57" s="136">
        <v>145.4</v>
      </c>
      <c r="H57" s="132">
        <v>161.75</v>
      </c>
      <c r="I57" s="140">
        <v>167.25</v>
      </c>
      <c r="J57" s="141">
        <v>159.75</v>
      </c>
      <c r="K57" s="144">
        <v>159.75</v>
      </c>
      <c r="L57" s="141">
        <v>235.2</v>
      </c>
      <c r="M57" s="144">
        <v>340</v>
      </c>
      <c r="N57" s="140">
        <v>261.67</v>
      </c>
      <c r="O57" s="145">
        <v>277.3333333333333</v>
      </c>
      <c r="P57" s="140">
        <v>277.3333333333333</v>
      </c>
      <c r="Q57" s="120"/>
      <c r="R57" s="46"/>
      <c r="S57" s="46"/>
      <c r="T57" s="46"/>
      <c r="U57" s="46"/>
    </row>
    <row r="58" spans="1:17" s="57" customFormat="1" ht="15">
      <c r="A58" s="13">
        <v>55</v>
      </c>
      <c r="B58" s="14" t="s">
        <v>99</v>
      </c>
      <c r="C58" s="13" t="s">
        <v>4</v>
      </c>
      <c r="D58" s="136">
        <v>157.5</v>
      </c>
      <c r="E58" s="137">
        <v>172.5</v>
      </c>
      <c r="F58" s="137">
        <v>224.2</v>
      </c>
      <c r="G58" s="136">
        <v>210</v>
      </c>
      <c r="H58" s="138">
        <v>209.5</v>
      </c>
      <c r="I58" s="140">
        <v>213.33333333333334</v>
      </c>
      <c r="J58" s="143">
        <v>200.33333333333334</v>
      </c>
      <c r="K58" s="144">
        <v>200.33333333333334</v>
      </c>
      <c r="L58" s="141">
        <v>198.3</v>
      </c>
      <c r="M58" s="144">
        <v>198.5</v>
      </c>
      <c r="N58" s="140">
        <v>190.93</v>
      </c>
      <c r="O58" s="145">
        <v>190.9333333333333</v>
      </c>
      <c r="P58" s="140">
        <v>191.26666666666665</v>
      </c>
      <c r="Q58" s="120"/>
    </row>
    <row r="59" spans="1:17" s="57" customFormat="1" ht="15">
      <c r="A59" s="13">
        <v>56</v>
      </c>
      <c r="B59" s="14" t="s">
        <v>47</v>
      </c>
      <c r="C59" s="13" t="s">
        <v>4</v>
      </c>
      <c r="D59" s="136">
        <v>241.66666666666666</v>
      </c>
      <c r="E59" s="137">
        <v>256.6666666666667</v>
      </c>
      <c r="F59" s="137">
        <v>285.6666666666667</v>
      </c>
      <c r="G59" s="136">
        <v>272</v>
      </c>
      <c r="H59" s="138">
        <v>272</v>
      </c>
      <c r="I59" s="140">
        <v>301.6666666666667</v>
      </c>
      <c r="J59" s="143">
        <v>283.3333333333333</v>
      </c>
      <c r="K59" s="144">
        <v>283.3333333333333</v>
      </c>
      <c r="L59" s="141">
        <v>260.8</v>
      </c>
      <c r="M59" s="144">
        <v>260.8</v>
      </c>
      <c r="N59" s="140">
        <v>258.33</v>
      </c>
      <c r="O59" s="145">
        <v>266</v>
      </c>
      <c r="P59" s="140">
        <v>269.75</v>
      </c>
      <c r="Q59" s="120"/>
    </row>
    <row r="60" spans="1:17" s="57" customFormat="1" ht="15">
      <c r="A60" s="13">
        <v>57</v>
      </c>
      <c r="B60" s="14" t="s">
        <v>48</v>
      </c>
      <c r="C60" s="13" t="s">
        <v>4</v>
      </c>
      <c r="D60" s="136">
        <v>77.66666666666667</v>
      </c>
      <c r="E60" s="137">
        <v>83.25</v>
      </c>
      <c r="F60" s="137">
        <v>92.66666666666667</v>
      </c>
      <c r="G60" s="136">
        <v>80</v>
      </c>
      <c r="H60" s="138">
        <v>80</v>
      </c>
      <c r="I60" s="140">
        <v>80</v>
      </c>
      <c r="J60" s="143">
        <v>78</v>
      </c>
      <c r="K60" s="144">
        <v>78</v>
      </c>
      <c r="L60" s="141">
        <v>82.4</v>
      </c>
      <c r="M60" s="144">
        <v>82.15</v>
      </c>
      <c r="N60" s="140">
        <v>82</v>
      </c>
      <c r="O60" s="145">
        <v>81.5</v>
      </c>
      <c r="P60" s="140">
        <v>85</v>
      </c>
      <c r="Q60" s="120"/>
    </row>
    <row r="61" spans="1:17" s="57" customFormat="1" ht="15">
      <c r="A61" s="13">
        <v>58</v>
      </c>
      <c r="B61" s="14" t="s">
        <v>49</v>
      </c>
      <c r="C61" s="13" t="s">
        <v>4</v>
      </c>
      <c r="D61" s="136">
        <v>217</v>
      </c>
      <c r="E61" s="137">
        <v>222.5</v>
      </c>
      <c r="F61" s="137">
        <v>240</v>
      </c>
      <c r="G61" s="136">
        <v>235</v>
      </c>
      <c r="H61" s="138">
        <v>253</v>
      </c>
      <c r="I61" s="140">
        <v>287</v>
      </c>
      <c r="J61" s="143">
        <v>287</v>
      </c>
      <c r="K61" s="144">
        <v>287</v>
      </c>
      <c r="L61" s="147">
        <v>287</v>
      </c>
      <c r="M61" s="148">
        <v>287</v>
      </c>
      <c r="N61" s="151">
        <v>287</v>
      </c>
      <c r="O61" s="147">
        <v>290</v>
      </c>
      <c r="P61" s="140">
        <v>290</v>
      </c>
      <c r="Q61" s="120"/>
    </row>
    <row r="62" spans="1:17" s="57" customFormat="1" ht="15">
      <c r="A62" s="13">
        <v>59</v>
      </c>
      <c r="B62" s="14" t="s">
        <v>50</v>
      </c>
      <c r="C62" s="13" t="s">
        <v>51</v>
      </c>
      <c r="D62" s="136">
        <v>46.5</v>
      </c>
      <c r="E62" s="137">
        <v>49.5</v>
      </c>
      <c r="F62" s="137">
        <v>49.5</v>
      </c>
      <c r="G62" s="136">
        <v>44.666666666666664</v>
      </c>
      <c r="H62" s="138">
        <v>39</v>
      </c>
      <c r="I62" s="140">
        <v>34</v>
      </c>
      <c r="J62" s="143">
        <v>35.875</v>
      </c>
      <c r="K62" s="144">
        <v>38.5</v>
      </c>
      <c r="L62" s="143">
        <v>38.4</v>
      </c>
      <c r="M62" s="146">
        <v>37.24</v>
      </c>
      <c r="N62" s="140">
        <v>37.75</v>
      </c>
      <c r="O62" s="145">
        <v>43.6</v>
      </c>
      <c r="P62" s="140">
        <v>57.06666666666666</v>
      </c>
      <c r="Q62" s="120"/>
    </row>
    <row r="63" spans="1:17" s="57" customFormat="1" ht="15">
      <c r="A63" s="13">
        <v>60</v>
      </c>
      <c r="B63" s="14" t="s">
        <v>52</v>
      </c>
      <c r="C63" s="13" t="s">
        <v>51</v>
      </c>
      <c r="D63" s="136">
        <v>0</v>
      </c>
      <c r="E63" s="137">
        <v>49</v>
      </c>
      <c r="F63" s="137">
        <v>49</v>
      </c>
      <c r="G63" s="136">
        <v>39.5</v>
      </c>
      <c r="H63" s="138">
        <v>36</v>
      </c>
      <c r="I63" s="140">
        <v>26</v>
      </c>
      <c r="J63" s="143">
        <v>28</v>
      </c>
      <c r="K63" s="144">
        <v>33</v>
      </c>
      <c r="L63" s="143">
        <v>33.7</v>
      </c>
      <c r="M63" s="146">
        <v>37.9</v>
      </c>
      <c r="N63" s="140">
        <v>40</v>
      </c>
      <c r="O63" s="145">
        <v>41</v>
      </c>
      <c r="P63" s="140">
        <v>45</v>
      </c>
      <c r="Q63" s="120"/>
    </row>
    <row r="64" spans="1:17" s="57" customFormat="1" ht="15">
      <c r="A64" s="13">
        <v>61</v>
      </c>
      <c r="B64" s="14" t="s">
        <v>53</v>
      </c>
      <c r="C64" s="13" t="s">
        <v>4</v>
      </c>
      <c r="D64" s="136">
        <v>90.5</v>
      </c>
      <c r="E64" s="137">
        <v>90.5</v>
      </c>
      <c r="F64" s="137">
        <v>90.5</v>
      </c>
      <c r="G64" s="136">
        <v>77.33333333333333</v>
      </c>
      <c r="H64" s="138">
        <v>77.33333333333333</v>
      </c>
      <c r="I64" s="140">
        <v>77.33333333333333</v>
      </c>
      <c r="J64" s="143">
        <v>75.33333333333333</v>
      </c>
      <c r="K64" s="144">
        <v>75.33333333333333</v>
      </c>
      <c r="L64" s="143">
        <v>78.6</v>
      </c>
      <c r="M64" s="146">
        <v>79.2</v>
      </c>
      <c r="N64" s="140">
        <v>86</v>
      </c>
      <c r="O64" s="145">
        <v>77</v>
      </c>
      <c r="P64" s="140">
        <v>65.16666666666667</v>
      </c>
      <c r="Q64" s="120"/>
    </row>
    <row r="65" spans="1:17" s="57" customFormat="1" ht="15">
      <c r="A65" s="13">
        <v>62</v>
      </c>
      <c r="B65" s="14" t="s">
        <v>54</v>
      </c>
      <c r="C65" s="13" t="s">
        <v>45</v>
      </c>
      <c r="D65" s="136">
        <v>56.25</v>
      </c>
      <c r="E65" s="137">
        <v>57.5</v>
      </c>
      <c r="F65" s="137">
        <v>58.75</v>
      </c>
      <c r="G65" s="136">
        <v>53.25</v>
      </c>
      <c r="H65" s="138">
        <v>52</v>
      </c>
      <c r="I65" s="140">
        <v>52.25</v>
      </c>
      <c r="J65" s="143">
        <v>49.75</v>
      </c>
      <c r="K65" s="144">
        <v>53.5</v>
      </c>
      <c r="L65" s="143">
        <v>53</v>
      </c>
      <c r="M65" s="146">
        <v>53.61</v>
      </c>
      <c r="N65" s="140">
        <v>53</v>
      </c>
      <c r="O65" s="145">
        <v>58.75</v>
      </c>
      <c r="P65" s="140">
        <v>62.333333333333336</v>
      </c>
      <c r="Q65" s="120"/>
    </row>
    <row r="66" spans="1:17" s="57" customFormat="1" ht="15">
      <c r="A66" s="13">
        <v>63</v>
      </c>
      <c r="B66" s="14" t="s">
        <v>100</v>
      </c>
      <c r="C66" s="13" t="s">
        <v>4</v>
      </c>
      <c r="D66" s="136">
        <v>10.6</v>
      </c>
      <c r="E66" s="137">
        <v>10.6</v>
      </c>
      <c r="F66" s="137">
        <v>10.6</v>
      </c>
      <c r="G66" s="136">
        <v>10</v>
      </c>
      <c r="H66" s="138">
        <v>10.25</v>
      </c>
      <c r="I66" s="140">
        <v>10.25</v>
      </c>
      <c r="J66" s="143">
        <v>10</v>
      </c>
      <c r="K66" s="144">
        <v>10</v>
      </c>
      <c r="L66" s="143">
        <v>10</v>
      </c>
      <c r="M66" s="146">
        <v>10.15</v>
      </c>
      <c r="N66" s="140">
        <v>10.25</v>
      </c>
      <c r="O66" s="145">
        <v>10.333333333333334</v>
      </c>
      <c r="P66" s="140">
        <v>10.333333333333334</v>
      </c>
      <c r="Q66" s="120"/>
    </row>
    <row r="67" spans="1:17" s="57" customFormat="1" ht="15">
      <c r="A67" s="13">
        <v>64</v>
      </c>
      <c r="B67" s="14" t="s">
        <v>101</v>
      </c>
      <c r="C67" s="13" t="s">
        <v>4</v>
      </c>
      <c r="D67" s="136">
        <v>10.6</v>
      </c>
      <c r="E67" s="137">
        <v>10.6</v>
      </c>
      <c r="F67" s="137">
        <v>10.6</v>
      </c>
      <c r="G67" s="136">
        <v>9.5</v>
      </c>
      <c r="H67" s="138">
        <v>9.75</v>
      </c>
      <c r="I67" s="140">
        <v>10.25</v>
      </c>
      <c r="J67" s="143">
        <v>9.875</v>
      </c>
      <c r="K67" s="144">
        <v>9.875</v>
      </c>
      <c r="L67" s="143">
        <v>10</v>
      </c>
      <c r="M67" s="146">
        <v>10.25</v>
      </c>
      <c r="N67" s="140">
        <v>10.25</v>
      </c>
      <c r="O67" s="145">
        <v>10.666666666666666</v>
      </c>
      <c r="P67" s="140">
        <v>10.333333333333334</v>
      </c>
      <c r="Q67" s="120"/>
    </row>
    <row r="68" spans="1:17" s="57" customFormat="1" ht="15">
      <c r="A68" s="13">
        <v>65</v>
      </c>
      <c r="B68" s="14" t="s">
        <v>56</v>
      </c>
      <c r="C68" s="13" t="s">
        <v>4</v>
      </c>
      <c r="D68" s="136">
        <v>203.75</v>
      </c>
      <c r="E68" s="137">
        <v>211.66666666666666</v>
      </c>
      <c r="F68" s="137">
        <v>215</v>
      </c>
      <c r="G68" s="136">
        <v>220</v>
      </c>
      <c r="H68" s="138">
        <v>235.5</v>
      </c>
      <c r="I68" s="140">
        <v>256.5</v>
      </c>
      <c r="J68" s="143">
        <v>256</v>
      </c>
      <c r="K68" s="144">
        <v>268.5</v>
      </c>
      <c r="L68" s="143">
        <v>266.7</v>
      </c>
      <c r="M68" s="146">
        <v>266.47</v>
      </c>
      <c r="N68" s="140">
        <v>256.5</v>
      </c>
      <c r="O68" s="145">
        <v>265.6666666666667</v>
      </c>
      <c r="P68" s="140">
        <v>316.25</v>
      </c>
      <c r="Q68" s="120"/>
    </row>
    <row r="69" spans="1:17" s="57" customFormat="1" ht="15">
      <c r="A69" s="13">
        <v>66</v>
      </c>
      <c r="B69" s="14" t="s">
        <v>107</v>
      </c>
      <c r="C69" s="13" t="s">
        <v>4</v>
      </c>
      <c r="D69" s="136">
        <v>565</v>
      </c>
      <c r="E69" s="137">
        <v>565</v>
      </c>
      <c r="F69" s="137">
        <v>774</v>
      </c>
      <c r="G69" s="136">
        <v>600</v>
      </c>
      <c r="H69" s="138">
        <v>800</v>
      </c>
      <c r="I69" s="140">
        <v>900</v>
      </c>
      <c r="J69" s="143">
        <v>900</v>
      </c>
      <c r="K69" s="144">
        <v>900</v>
      </c>
      <c r="L69" s="143">
        <v>900</v>
      </c>
      <c r="M69" s="146">
        <v>900</v>
      </c>
      <c r="N69" s="140">
        <v>900</v>
      </c>
      <c r="O69" s="145">
        <v>950</v>
      </c>
      <c r="P69" s="140">
        <v>966.6666666666666</v>
      </c>
      <c r="Q69" s="120"/>
    </row>
    <row r="70" spans="1:16" ht="15.75">
      <c r="A70" s="14"/>
      <c r="B70" s="14"/>
      <c r="C70" s="14"/>
      <c r="D70" s="105">
        <f>SUM(D4:D69)</f>
        <v>6684.450000000001</v>
      </c>
      <c r="E70" s="105">
        <f aca="true" t="shared" si="0" ref="E70:P70">SUM(E4:E69)</f>
        <v>6856.933333333334</v>
      </c>
      <c r="F70" s="105">
        <f t="shared" si="0"/>
        <v>7545.070833333335</v>
      </c>
      <c r="G70" s="105">
        <f t="shared" si="0"/>
        <v>7033.003333333332</v>
      </c>
      <c r="H70" s="105">
        <f t="shared" si="0"/>
        <v>7306.549166666667</v>
      </c>
      <c r="I70" s="105">
        <f t="shared" si="0"/>
        <v>7491.481666666667</v>
      </c>
      <c r="J70" s="105">
        <f t="shared" si="0"/>
        <v>7349.919166666666</v>
      </c>
      <c r="K70" s="105">
        <f t="shared" si="0"/>
        <v>7364.115833333333</v>
      </c>
      <c r="L70" s="105">
        <f t="shared" si="0"/>
        <v>7436.589999999999</v>
      </c>
      <c r="M70" s="105">
        <f t="shared" si="0"/>
        <v>7537.919999999999</v>
      </c>
      <c r="N70" s="105">
        <f t="shared" si="0"/>
        <v>7458.88</v>
      </c>
      <c r="O70" s="105">
        <f t="shared" si="0"/>
        <v>7701.438333333334</v>
      </c>
      <c r="P70" s="105">
        <f t="shared" si="0"/>
        <v>8277.6325</v>
      </c>
    </row>
    <row r="72" spans="2:10" ht="15.75">
      <c r="B72" s="89"/>
      <c r="C72" s="107"/>
      <c r="D72" s="89"/>
      <c r="E72" s="107"/>
      <c r="F72" s="108"/>
      <c r="G72" s="89"/>
      <c r="H72" s="89"/>
      <c r="I72" s="89"/>
      <c r="J72" s="108"/>
    </row>
    <row r="73" spans="1:9" ht="15.75">
      <c r="A73" s="86" t="s">
        <v>143</v>
      </c>
      <c r="B73" s="86"/>
      <c r="C73" s="87"/>
      <c r="D73" s="88"/>
      <c r="E73" s="88"/>
      <c r="F73" s="89"/>
      <c r="G73" s="90"/>
      <c r="I73" s="91" t="s">
        <v>144</v>
      </c>
    </row>
    <row r="74" spans="1:9" ht="15.75">
      <c r="A74" s="86"/>
      <c r="B74" s="86"/>
      <c r="C74" s="92"/>
      <c r="D74" s="93"/>
      <c r="E74" s="93"/>
      <c r="F74" s="89"/>
      <c r="G74" s="94" t="s">
        <v>78</v>
      </c>
      <c r="I74" s="95" t="s">
        <v>79</v>
      </c>
    </row>
    <row r="75" spans="1:8" ht="15.75">
      <c r="A75" s="86"/>
      <c r="B75" s="86"/>
      <c r="C75" s="92"/>
      <c r="D75" s="86"/>
      <c r="E75" s="86"/>
      <c r="F75" s="89"/>
      <c r="G75" s="96"/>
      <c r="H75" s="97"/>
    </row>
    <row r="76" spans="1:8" ht="15.75">
      <c r="A76" s="98" t="s">
        <v>158</v>
      </c>
      <c r="B76" s="99"/>
      <c r="C76" s="92"/>
      <c r="D76" s="86"/>
      <c r="E76" s="86"/>
      <c r="F76" s="89"/>
      <c r="G76" s="96"/>
      <c r="H76" s="97"/>
    </row>
    <row r="90" ht="15">
      <c r="B90" s="57"/>
    </row>
  </sheetData>
  <sheetProtection/>
  <mergeCells count="1">
    <mergeCell ref="A1:L1"/>
  </mergeCells>
  <printOptions/>
  <pageMargins left="0.55" right="0.15748031496062992" top="0.35433070866141736" bottom="0.1968503937007874" header="0.31496062992125984" footer="0.196850393700787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Культура</cp:lastModifiedBy>
  <cp:lastPrinted>2022-09-01T09:28:52Z</cp:lastPrinted>
  <dcterms:created xsi:type="dcterms:W3CDTF">2002-04-30T01:55:50Z</dcterms:created>
  <dcterms:modified xsi:type="dcterms:W3CDTF">2022-11-01T08:01:26Z</dcterms:modified>
  <cp:category/>
  <cp:version/>
  <cp:contentType/>
  <cp:contentStatus/>
</cp:coreProperties>
</file>