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0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<sst xmlns="http://schemas.openxmlformats.org/spreadsheetml/2006/main" count="2300" uniqueCount="318">
  <si>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</si>
  <si>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</si>
  <si>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</si>
  <si>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</si>
  <si>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</si>
  <si>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</si>
  <si>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</si>
  <si>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</si>
  <si>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</si>
  <si>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</si>
  <si>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</si>
  <si>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</si>
  <si>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</si>
  <si>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</si>
  <si>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</si>
  <si>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</si>
  <si>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</si>
  <si>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</si>
  <si>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</si>
  <si>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</si>
  <si>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</si>
  <si>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</si>
  <si>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</si>
  <si>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</si>
  <si>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</si>
  <si>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</si>
  <si>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</si>
  <si>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</si>
  <si>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</si>
  <si>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</si>
  <si>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</si>
  <si>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</si>
  <si>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</si>
  <si>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</si>
  <si>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</si>
  <si>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</si>
  <si>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</si>
  <si>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</si>
  <si>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</si>
  <si>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</si>
  <si>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</si>
  <si>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</si>
  <si>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</si>
  <si>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</si>
  <si>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</si>
  <si>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</si>
  <si>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</si>
  <si>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</si>
  <si>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</si>
  <si>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</si>
  <si>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</si>
  <si>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</si>
  <si>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</si>
  <si>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</si>
  <si>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</si>
  <si>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</si>
  <si>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</si>
  <si>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</si>
  <si>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</si>
  <si>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</si>
  <si>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</si>
  <si>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</si>
  <si>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</si>
  <si>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</si>
  <si>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</si>
  <si>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</si>
  <si>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</si>
  <si>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</si>
  <si>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</si>
  <si>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</si>
  <si>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</si>
  <si>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</si>
  <si>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</si>
  <si>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</si>
  <si>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</si>
  <si>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</si>
  <si>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</si>
  <si>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</si>
  <si>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</si>
  <si>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</si>
  <si>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</si>
  <si>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</si>
  <si>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</si>
  <si>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</si>
  <si>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</si>
  <si>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</si>
  <si>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</si>
  <si>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</si>
  <si>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</si>
  <si>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</si>
  <si>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</si>
  <si>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</si>
  <si>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</si>
  <si>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</si>
  <si>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</si>
  <si>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</si>
  <si>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</si>
  <si>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</si>
  <si>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</si>
  <si>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</si>
  <si>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</si>
  <si>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</si>
  <si>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</si>
  <si>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</si>
  <si>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</si>
  <si>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</si>
  <si>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</si>
  <si>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</si>
  <si>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</si>
  <si>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</si>
  <si>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</si>
  <si>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</si>
  <si>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</si>
  <si>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</si>
  <si>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</si>
  <si>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</si>
  <si>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</si>
  <si>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</si>
  <si>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</si>
  <si>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</si>
  <si>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</si>
  <si>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</si>
  <si>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</si>
  <si>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</si>
  <si>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</si>
  <si>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</si>
  <si>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</si>
  <si>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</si>
  <si>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</si>
  <si>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</si>
  <si>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</si>
  <si>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</si>
  <si>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</si>
  <si>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</si>
  <si>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</si>
  <si>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</si>
  <si>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</si>
  <si>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</si>
  <si>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</si>
  <si>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</si>
  <si>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</si>
  <si>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</si>
  <si>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</si>
  <si>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</si>
  <si>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</si>
  <si>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</si>
  <si>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</si>
  <si>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</si>
  <si>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</si>
  <si>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</si>
  <si>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</si>
  <si>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</si>
  <si>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</si>
  <si>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</si>
  <si>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</si>
  <si>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</si>
  <si>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</si>
  <si>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</si>
  <si>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</si>
  <si>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</si>
  <si>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</si>
  <si>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</si>
  <si>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</si>
  <si>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</si>
  <si>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</si>
  <si>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</si>
  <si>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</si>
  <si>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</si>
  <si>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</si>
  <si>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</si>
  <si>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</si>
  <si>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</si>
  <si>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</si>
  <si>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</si>
  <si>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</si>
  <si>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</si>
  <si>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</si>
  <si>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</si>
  <si>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</si>
  <si>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</si>
  <si>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</si>
  <si>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</si>
  <si>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</si>
  <si>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</si>
  <si>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</si>
  <si>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</si>
  <si>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</si>
  <si>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</si>
  <si>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</si>
  <si>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</si>
  <si>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</si>
  <si>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</si>
  <si>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</si>
  <si>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</si>
  <si>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</si>
  <si>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</si>
  <si>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</si>
  <si>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</si>
  <si>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</si>
  <si>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</si>
  <si>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</si>
  <si>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</si>
  <si>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</si>
  <si>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</si>
  <si>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</si>
  <si>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</si>
  <si>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</si>
  <si>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</si>
  <si>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</si>
  <si>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</si>
  <si>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</si>
  <si>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</si>
  <si>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</si>
  <si>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</si>
  <si>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</si>
  <si>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</si>
  <si>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</si>
  <si>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</si>
  <si>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</si>
  <si>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</si>
  <si>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</si>
  <si>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</si>
  <si>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</si>
  <si>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</si>
  <si>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</si>
  <si>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</si>
  <si>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</si>
  <si>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</si>
  <si>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</si>
  <si>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</si>
  <si>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</si>
  <si>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</si>
  <si>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</si>
  <si>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</si>
  <si>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</si>
  <si>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</si>
  <si>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</si>
  <si>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</si>
  <si>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</si>
  <si>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</si>
  <si>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</si>
  <si>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</si>
  <si>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</si>
  <si>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</si>
  <si>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</si>
  <si>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</si>
  <si>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</si>
  <si>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</si>
  <si>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</si>
  <si>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</si>
  <si>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</si>
  <si>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</si>
  <si>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</si>
  <si>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</si>
  <si>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</si>
  <si>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</si>
  <si>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</si>
  <si>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</si>
  <si>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</si>
  <si>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</si>
  <si>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</si>
  <si>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</si>
  <si>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</si>
  <si>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</si>
  <si>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</si>
  <si>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</si>
  <si>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</si>
  <si>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</si>
  <si>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</si>
  <si>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</si>
  <si>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</si>
  <si>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</si>
  <si>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</si>
  <si>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</si>
  <si>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</si>
  <si>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</si>
  <si>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</si>
  <si>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</si>
  <si>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</si>
  <si>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</si>
  <si>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</si>
  <si>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</si>
  <si>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</si>
  <si>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</si>
  <si>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</si>
  <si>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</si>
  <si>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</si>
  <si>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</si>
  <si>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</si>
  <si>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</si>
  <si>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</si>
  <si>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</si>
  <si>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</si>
  <si>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</si>
  <si>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</si>
  <si>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</si>
  <si>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</si>
  <si>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</si>
  <si>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</si>
  <si>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</si>
  <si>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</si>
  <si>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>170.30</t>
  </si>
  <si>
    <t>Заместитель Главы городского округа по  экономике</t>
  </si>
  <si>
    <t>80.67</t>
  </si>
  <si>
    <t>141Э,67</t>
  </si>
  <si>
    <t>202.50</t>
  </si>
  <si>
    <t>404.67</t>
  </si>
  <si>
    <t>204.95</t>
  </si>
  <si>
    <t>237.50</t>
  </si>
  <si>
    <t>111.33</t>
  </si>
  <si>
    <t>84.67</t>
  </si>
  <si>
    <t>110.33</t>
  </si>
  <si>
    <t>147Ж67</t>
  </si>
  <si>
    <t>51.33</t>
  </si>
  <si>
    <t>67.08</t>
  </si>
  <si>
    <t>123.67</t>
  </si>
  <si>
    <t xml:space="preserve">% к началу года </t>
  </si>
  <si>
    <t>74.00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</si>
</sst>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G17" sqref="G17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44774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44713</v>
      </c>
      <c r="D5" s="33">
        <v>44743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80.08333333333333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88</v>
      </c>
      <c r="D11" s="253">
        <v>88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51.330000000000005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51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113.99666666666667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121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75.99666666666667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69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118.99666666666667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109.99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67.08333333333333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61.25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78.66666666666667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75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69.66666666666667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70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66.66666666666667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65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151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155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69.33333333333333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69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54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54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90.33333333333333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85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91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89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66.96666666666667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65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59.300000000000004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59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44.333333333333336</v>
      </c>
    </row>
    <row r="236" spans="1:5" ht="15">
      <c r="A236" s="14"/>
      <c r="B236" s="252" t="s">
        <v>215</v>
      </c>
      <c r="C236" s="253">
        <v>45</v>
      </c>
      <c r="D236" s="253">
        <v>42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380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129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119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106.33333333333333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107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213.5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219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55.666666666666664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54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244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230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73"/>
  <sheetViews>
    <sheetView tabSelected="1" view="pageBreakPreview" zoomScale="60" zoomScalePageLayoutView="0" workbookViewId="0" topLeftCell="A2">
      <selection activeCell="A2" sqref="A2:Q70"/>
    </sheetView>
  </sheetViews>
  <sheetFormatPr defaultColWidth="8.796875" defaultRowHeight="15"/>
  <cols>
    <col min="2" max="2" width="23.09765625" style="0" customWidth="1"/>
  </cols>
  <sheetData>
    <row r="2" spans="1:17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  <c r="Q4" s="217" t="s">
        <v>316</v>
      </c>
    </row>
    <row r="5" spans="1:17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>
        <v>130</v>
      </c>
      <c r="H5" s="220">
        <v>105.5</v>
      </c>
      <c r="I5" s="220">
        <v>79</v>
      </c>
      <c r="J5" s="220">
        <v>80.08</v>
      </c>
      <c r="K5" s="223" t="s">
        <v>310</v>
      </c>
      <c r="L5" s="224">
        <v>80.08</v>
      </c>
      <c r="M5" s="225">
        <v>80.08</v>
      </c>
      <c r="N5" s="220"/>
      <c r="O5" s="224"/>
      <c r="P5" s="224"/>
      <c r="Q5" s="224">
        <f>M5/E5*100</f>
        <v>61.6</v>
      </c>
    </row>
    <row r="6" spans="1:17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>
        <v>141.45</v>
      </c>
      <c r="H6" s="220">
        <v>231.5</v>
      </c>
      <c r="I6" s="220">
        <v>293</v>
      </c>
      <c r="J6" s="220" t="s">
        <v>308</v>
      </c>
      <c r="K6" s="223">
        <v>237.5</v>
      </c>
      <c r="L6" s="224">
        <v>237.5</v>
      </c>
      <c r="M6" s="225">
        <v>237.5</v>
      </c>
      <c r="N6" s="220"/>
      <c r="O6" s="224"/>
      <c r="P6" s="224"/>
      <c r="Q6" s="224">
        <f aca="true" t="shared" si="0" ref="Q6:Q69">M6/E6*100</f>
        <v>149.41805599245046</v>
      </c>
    </row>
    <row r="7" spans="1:17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>
        <v>45.97</v>
      </c>
      <c r="H7" s="220">
        <v>47</v>
      </c>
      <c r="I7" s="220">
        <v>47.63</v>
      </c>
      <c r="J7" s="220">
        <v>53.33</v>
      </c>
      <c r="K7" s="223">
        <v>51.33</v>
      </c>
      <c r="L7" s="224" t="s">
        <v>313</v>
      </c>
      <c r="M7" s="225">
        <v>51.33</v>
      </c>
      <c r="N7" s="220"/>
      <c r="O7" s="224"/>
      <c r="P7" s="224"/>
      <c r="Q7" s="224">
        <f t="shared" si="0"/>
        <v>142.7022518765638</v>
      </c>
    </row>
    <row r="8" spans="1:17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>
        <v>103.3</v>
      </c>
      <c r="H8" s="220">
        <v>122</v>
      </c>
      <c r="I8" s="220">
        <v>116.63</v>
      </c>
      <c r="J8" s="220">
        <v>112</v>
      </c>
      <c r="K8" s="223" t="s">
        <v>311</v>
      </c>
      <c r="L8" s="224">
        <v>114</v>
      </c>
      <c r="M8" s="225">
        <v>114</v>
      </c>
      <c r="N8" s="220"/>
      <c r="O8" s="224"/>
      <c r="P8" s="224"/>
      <c r="Q8" s="224">
        <f t="shared" si="0"/>
        <v>139.07527144077102</v>
      </c>
    </row>
    <row r="9" spans="1:17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>
        <v>64.63</v>
      </c>
      <c r="H9" s="220">
        <v>68</v>
      </c>
      <c r="I9" s="220">
        <v>71.97</v>
      </c>
      <c r="J9" s="220">
        <v>64.66</v>
      </c>
      <c r="K9" s="223">
        <v>76</v>
      </c>
      <c r="L9" s="224">
        <v>76</v>
      </c>
      <c r="M9" s="225">
        <v>76</v>
      </c>
      <c r="N9" s="228"/>
      <c r="O9" s="224"/>
      <c r="P9" s="224"/>
      <c r="Q9" s="224">
        <f t="shared" si="0"/>
        <v>132.6352530541012</v>
      </c>
    </row>
    <row r="10" spans="1:17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>
        <v>103</v>
      </c>
      <c r="H10" s="220">
        <v>128</v>
      </c>
      <c r="I10" s="220">
        <v>104.63</v>
      </c>
      <c r="J10" s="220">
        <v>118</v>
      </c>
      <c r="K10" s="223">
        <v>114</v>
      </c>
      <c r="L10" s="224">
        <v>119</v>
      </c>
      <c r="M10" s="225">
        <v>119</v>
      </c>
      <c r="N10" s="220"/>
      <c r="O10" s="224"/>
      <c r="P10" s="224"/>
      <c r="Q10" s="224">
        <f t="shared" si="0"/>
        <v>146.9680128442633</v>
      </c>
    </row>
    <row r="11" spans="1:17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>
        <v>48</v>
      </c>
      <c r="H11" s="220">
        <v>50.67</v>
      </c>
      <c r="I11" s="220">
        <v>50.67</v>
      </c>
      <c r="J11" s="220">
        <v>54.63</v>
      </c>
      <c r="K11" s="223">
        <v>51.67</v>
      </c>
      <c r="L11" s="224">
        <v>54.63</v>
      </c>
      <c r="M11" s="225">
        <v>54.63</v>
      </c>
      <c r="N11" s="220"/>
      <c r="O11" s="224"/>
      <c r="P11" s="224"/>
      <c r="Q11" s="224">
        <f t="shared" si="0"/>
        <v>113.8125</v>
      </c>
    </row>
    <row r="12" spans="1:17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>
        <v>90.33</v>
      </c>
      <c r="H12" s="220">
        <v>83.5</v>
      </c>
      <c r="I12" s="220">
        <v>63.33</v>
      </c>
      <c r="J12" s="220">
        <v>74.17</v>
      </c>
      <c r="K12" s="223">
        <v>74.17</v>
      </c>
      <c r="L12" s="224">
        <v>74.17</v>
      </c>
      <c r="M12" s="225">
        <v>74.17</v>
      </c>
      <c r="N12" s="220"/>
      <c r="O12" s="224"/>
      <c r="P12" s="224"/>
      <c r="Q12" s="224">
        <f t="shared" si="0"/>
        <v>82.11004096092107</v>
      </c>
    </row>
    <row r="13" spans="1:17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 t="s">
        <v>303</v>
      </c>
      <c r="H13" s="220">
        <v>82.9</v>
      </c>
      <c r="I13" s="220">
        <v>82.9</v>
      </c>
      <c r="J13" s="220">
        <v>62.92</v>
      </c>
      <c r="K13" s="223">
        <v>64</v>
      </c>
      <c r="L13" s="224" t="s">
        <v>314</v>
      </c>
      <c r="M13" s="225">
        <v>67.08</v>
      </c>
      <c r="N13" s="228"/>
      <c r="O13" s="224"/>
      <c r="P13" s="224"/>
      <c r="Q13" s="224">
        <f t="shared" si="0"/>
        <v>94.92005094099335</v>
      </c>
    </row>
    <row r="14" spans="1:17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>
        <v>53.5</v>
      </c>
      <c r="H14" s="220">
        <v>95</v>
      </c>
      <c r="I14" s="220">
        <v>110</v>
      </c>
      <c r="J14" s="220">
        <v>102</v>
      </c>
      <c r="K14" s="223">
        <v>78.67</v>
      </c>
      <c r="L14" s="229">
        <v>78.67</v>
      </c>
      <c r="M14" s="225">
        <v>78.67</v>
      </c>
      <c r="N14" s="220"/>
      <c r="O14" s="224"/>
      <c r="P14" s="224"/>
      <c r="Q14" s="224">
        <f t="shared" si="0"/>
        <v>147.04672897196264</v>
      </c>
    </row>
    <row r="15" spans="1:17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>
        <v>66.27</v>
      </c>
      <c r="H15" s="220">
        <v>73.67</v>
      </c>
      <c r="I15" s="220">
        <v>67</v>
      </c>
      <c r="J15" s="220">
        <v>69</v>
      </c>
      <c r="K15" s="223">
        <v>69.57</v>
      </c>
      <c r="L15" s="229">
        <v>69.67</v>
      </c>
      <c r="M15" s="225">
        <v>69.67</v>
      </c>
      <c r="N15" s="220"/>
      <c r="O15" s="224"/>
      <c r="P15" s="224"/>
      <c r="Q15" s="224">
        <f t="shared" si="0"/>
        <v>114.91011050634998</v>
      </c>
    </row>
    <row r="16" spans="1:17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>
        <v>61.93</v>
      </c>
      <c r="H16" s="220">
        <v>58.67</v>
      </c>
      <c r="I16" s="220">
        <v>67.27</v>
      </c>
      <c r="J16" s="220">
        <v>62</v>
      </c>
      <c r="K16" s="223">
        <v>66.67</v>
      </c>
      <c r="L16" s="224">
        <v>66.67</v>
      </c>
      <c r="M16" s="225">
        <v>66.57</v>
      </c>
      <c r="N16" s="220"/>
      <c r="O16" s="224"/>
      <c r="P16" s="224"/>
      <c r="Q16" s="224">
        <f t="shared" si="0"/>
        <v>121.1024195015463</v>
      </c>
    </row>
    <row r="17" spans="1:17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>
        <v>158</v>
      </c>
      <c r="H17" s="220">
        <v>161.97</v>
      </c>
      <c r="I17" s="220">
        <v>156.23</v>
      </c>
      <c r="J17" s="220">
        <v>160.67</v>
      </c>
      <c r="K17" s="223">
        <v>151</v>
      </c>
      <c r="L17" s="229">
        <v>151</v>
      </c>
      <c r="M17" s="225">
        <v>152</v>
      </c>
      <c r="N17" s="220"/>
      <c r="O17" s="224"/>
      <c r="P17" s="224"/>
      <c r="Q17" s="224">
        <f t="shared" si="0"/>
        <v>95.39948534488168</v>
      </c>
    </row>
    <row r="18" spans="1:17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>
        <v>207</v>
      </c>
      <c r="H18" s="220">
        <v>211.33</v>
      </c>
      <c r="I18" s="220">
        <v>207</v>
      </c>
      <c r="J18" s="220">
        <v>185.33</v>
      </c>
      <c r="K18" s="223">
        <v>231.33</v>
      </c>
      <c r="L18" s="229">
        <v>207</v>
      </c>
      <c r="M18" s="225">
        <v>207</v>
      </c>
      <c r="N18" s="220"/>
      <c r="O18" s="224"/>
      <c r="P18" s="224"/>
      <c r="Q18" s="224">
        <f t="shared" si="0"/>
        <v>100</v>
      </c>
    </row>
    <row r="19" spans="1:17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>
        <v>120.33</v>
      </c>
      <c r="H19" s="220">
        <v>132.33</v>
      </c>
      <c r="I19" s="220">
        <v>123.67</v>
      </c>
      <c r="J19" s="220">
        <v>137.67</v>
      </c>
      <c r="K19" s="223">
        <v>119.33</v>
      </c>
      <c r="L19" s="229" t="s">
        <v>315</v>
      </c>
      <c r="M19" s="225">
        <v>123.67</v>
      </c>
      <c r="N19" s="220"/>
      <c r="O19" s="224"/>
      <c r="P19" s="224"/>
      <c r="Q19" s="224">
        <f t="shared" si="0"/>
        <v>131.10357256440156</v>
      </c>
    </row>
    <row r="20" spans="1:17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>
        <v>88.66</v>
      </c>
      <c r="H20" s="220">
        <v>84.87</v>
      </c>
      <c r="I20" s="220">
        <v>111.33</v>
      </c>
      <c r="J20" s="220" t="s">
        <v>309</v>
      </c>
      <c r="K20" s="223">
        <v>114.33</v>
      </c>
      <c r="L20" s="229">
        <v>111.33</v>
      </c>
      <c r="M20" s="225">
        <v>111.33</v>
      </c>
      <c r="N20" s="220"/>
      <c r="O20" s="224"/>
      <c r="P20" s="224"/>
      <c r="Q20" s="224">
        <f t="shared" si="0"/>
        <v>184.71876555500248</v>
      </c>
    </row>
    <row r="21" spans="1:17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>
        <v>37.3</v>
      </c>
      <c r="H21" s="220">
        <v>42.97</v>
      </c>
      <c r="I21" s="220">
        <v>68.27</v>
      </c>
      <c r="J21" s="220">
        <v>74.33</v>
      </c>
      <c r="K21" s="223">
        <v>68</v>
      </c>
      <c r="L21" s="224">
        <v>69.33</v>
      </c>
      <c r="M21" s="225">
        <v>69.33</v>
      </c>
      <c r="N21" s="220"/>
      <c r="O21" s="224"/>
      <c r="P21" s="224"/>
      <c r="Q21" s="224">
        <f t="shared" si="0"/>
        <v>177.9060816012317</v>
      </c>
    </row>
    <row r="22" spans="1:17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>
        <v>57.45</v>
      </c>
      <c r="H22" s="220">
        <v>77.5</v>
      </c>
      <c r="I22" s="220">
        <v>72.95</v>
      </c>
      <c r="J22" s="220" t="s">
        <v>317</v>
      </c>
      <c r="K22" s="223">
        <v>54</v>
      </c>
      <c r="L22" s="224">
        <v>54</v>
      </c>
      <c r="M22" s="225">
        <v>54</v>
      </c>
      <c r="N22" s="220"/>
      <c r="O22" s="224"/>
      <c r="P22" s="224"/>
      <c r="Q22" s="224">
        <f t="shared" si="0"/>
        <v>79.47019867549669</v>
      </c>
    </row>
    <row r="23" spans="1:17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>
        <v>202</v>
      </c>
      <c r="H23" s="220">
        <v>215</v>
      </c>
      <c r="I23" s="220">
        <v>215</v>
      </c>
      <c r="J23" s="220">
        <v>215</v>
      </c>
      <c r="K23" s="223">
        <v>215</v>
      </c>
      <c r="L23" s="223">
        <v>215</v>
      </c>
      <c r="M23" s="312">
        <v>215</v>
      </c>
      <c r="N23" s="223"/>
      <c r="O23" s="224"/>
      <c r="P23" s="224"/>
      <c r="Q23" s="224">
        <f t="shared" si="0"/>
        <v>107.23192019950125</v>
      </c>
    </row>
    <row r="24" spans="1:17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301</v>
      </c>
      <c r="G24" s="101">
        <v>170.3</v>
      </c>
      <c r="H24" s="220">
        <v>147.63</v>
      </c>
      <c r="I24" s="220">
        <v>140.33</v>
      </c>
      <c r="J24" s="220">
        <v>90</v>
      </c>
      <c r="K24" s="223">
        <v>83.66</v>
      </c>
      <c r="L24" s="224">
        <v>90.33</v>
      </c>
      <c r="M24" s="225">
        <v>90.33</v>
      </c>
      <c r="N24" s="220"/>
      <c r="O24" s="224"/>
      <c r="P24" s="224"/>
      <c r="Q24" s="224">
        <f t="shared" si="0"/>
        <v>58.164842240824214</v>
      </c>
    </row>
    <row r="25" spans="1:17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>
        <v>164.97</v>
      </c>
      <c r="H25" s="220">
        <v>224.33</v>
      </c>
      <c r="I25" s="220">
        <v>183.67</v>
      </c>
      <c r="J25" s="220">
        <v>138.33</v>
      </c>
      <c r="K25" s="223">
        <v>98.33</v>
      </c>
      <c r="L25" s="224">
        <v>91</v>
      </c>
      <c r="M25" s="225">
        <v>91</v>
      </c>
      <c r="N25" s="220"/>
      <c r="O25" s="224"/>
      <c r="P25" s="224"/>
      <c r="Q25" s="224">
        <f t="shared" si="0"/>
        <v>51.91100969766115</v>
      </c>
    </row>
    <row r="26" spans="1:17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>
        <v>41.3</v>
      </c>
      <c r="H26" s="220">
        <v>57.3</v>
      </c>
      <c r="I26" s="220">
        <v>70.9</v>
      </c>
      <c r="J26" s="220">
        <v>67.3</v>
      </c>
      <c r="K26" s="223">
        <v>66.97</v>
      </c>
      <c r="L26" s="224">
        <v>66.97</v>
      </c>
      <c r="M26" s="225">
        <v>66.97</v>
      </c>
      <c r="N26" s="220"/>
      <c r="O26" s="224"/>
      <c r="P26" s="224"/>
      <c r="Q26" s="224">
        <f t="shared" si="0"/>
        <v>176.37608638398737</v>
      </c>
    </row>
    <row r="27" spans="1:17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>
        <v>35.3</v>
      </c>
      <c r="H27" s="220">
        <v>41.67</v>
      </c>
      <c r="I27" s="220">
        <v>66.97</v>
      </c>
      <c r="J27" s="220">
        <v>63.97</v>
      </c>
      <c r="K27" s="223">
        <v>59.3</v>
      </c>
      <c r="L27" s="224">
        <v>59.3</v>
      </c>
      <c r="M27" s="225">
        <v>59.5</v>
      </c>
      <c r="N27" s="220"/>
      <c r="O27" s="224"/>
      <c r="P27" s="224"/>
      <c r="Q27" s="224">
        <f t="shared" si="0"/>
        <v>168.4121143504104</v>
      </c>
    </row>
    <row r="28" spans="1:17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>
        <v>27.6</v>
      </c>
      <c r="H28" s="220">
        <v>48.33</v>
      </c>
      <c r="I28" s="220">
        <v>48.3</v>
      </c>
      <c r="J28" s="220">
        <v>47</v>
      </c>
      <c r="K28" s="223">
        <v>44.67</v>
      </c>
      <c r="L28" s="224">
        <v>44.33</v>
      </c>
      <c r="M28" s="225">
        <v>44.33</v>
      </c>
      <c r="N28" s="220"/>
      <c r="O28" s="224"/>
      <c r="P28" s="224"/>
      <c r="Q28" s="224">
        <f t="shared" si="0"/>
        <v>164.36781609195404</v>
      </c>
    </row>
    <row r="29" spans="1:17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>
        <v>395</v>
      </c>
      <c r="H29" s="220">
        <v>350</v>
      </c>
      <c r="I29" s="220">
        <v>340</v>
      </c>
      <c r="J29" s="220">
        <v>370</v>
      </c>
      <c r="K29" s="223">
        <v>350</v>
      </c>
      <c r="L29" s="224">
        <v>350</v>
      </c>
      <c r="M29" s="225">
        <v>350</v>
      </c>
      <c r="N29" s="220"/>
      <c r="O29" s="224"/>
      <c r="P29" s="224"/>
      <c r="Q29" s="224">
        <f t="shared" si="0"/>
        <v>102.94117647058823</v>
      </c>
    </row>
    <row r="30" spans="1:17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>
        <v>94.63</v>
      </c>
      <c r="H30" s="220">
        <v>101.3</v>
      </c>
      <c r="I30" s="220">
        <v>115.3</v>
      </c>
      <c r="J30" s="220">
        <v>127.67</v>
      </c>
      <c r="K30" s="223">
        <v>110.67</v>
      </c>
      <c r="L30" s="224">
        <v>129</v>
      </c>
      <c r="M30" s="225">
        <v>129</v>
      </c>
      <c r="N30" s="220"/>
      <c r="O30" s="224"/>
      <c r="P30" s="224"/>
      <c r="Q30" s="224">
        <f t="shared" si="0"/>
        <v>174.39502501013925</v>
      </c>
    </row>
    <row r="31" spans="1:17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>
        <v>66.57</v>
      </c>
      <c r="H31" s="220">
        <v>66.57</v>
      </c>
      <c r="I31" s="220">
        <v>66.57</v>
      </c>
      <c r="J31" s="220">
        <v>66.57</v>
      </c>
      <c r="K31" s="223">
        <v>66.57</v>
      </c>
      <c r="L31" s="224">
        <v>66.67</v>
      </c>
      <c r="M31" s="225">
        <v>66.56</v>
      </c>
      <c r="N31" s="220"/>
      <c r="O31" s="224"/>
      <c r="P31" s="224"/>
      <c r="Q31" s="224">
        <f t="shared" si="0"/>
        <v>99.98497821841671</v>
      </c>
    </row>
    <row r="32" spans="1:17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>
        <v>88.27</v>
      </c>
      <c r="H32" s="220">
        <v>122</v>
      </c>
      <c r="I32" s="220">
        <v>124.33</v>
      </c>
      <c r="J32" s="220">
        <v>123.67</v>
      </c>
      <c r="K32" s="223">
        <v>101.33</v>
      </c>
      <c r="L32" s="224">
        <v>106.33</v>
      </c>
      <c r="M32" s="225">
        <v>163.33</v>
      </c>
      <c r="N32" s="220"/>
      <c r="O32" s="224"/>
      <c r="P32" s="224"/>
      <c r="Q32" s="224">
        <f t="shared" si="0"/>
        <v>205.11113901795807</v>
      </c>
    </row>
    <row r="33" spans="1:17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>
        <v>152.45</v>
      </c>
      <c r="H33" s="220">
        <v>224.5</v>
      </c>
      <c r="I33" s="220">
        <v>229</v>
      </c>
      <c r="J33" s="220">
        <v>239</v>
      </c>
      <c r="K33" s="223">
        <v>194</v>
      </c>
      <c r="L33" s="277">
        <v>213.5</v>
      </c>
      <c r="M33" s="310">
        <v>213.5</v>
      </c>
      <c r="N33" s="277"/>
      <c r="O33" s="224"/>
      <c r="P33" s="224"/>
      <c r="Q33" s="224">
        <f t="shared" si="0"/>
        <v>156.4102564102564</v>
      </c>
    </row>
    <row r="34" spans="1:17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>
        <v>56</v>
      </c>
      <c r="H34" s="220">
        <v>69.9</v>
      </c>
      <c r="I34" s="220">
        <v>79</v>
      </c>
      <c r="J34" s="220">
        <v>76.5</v>
      </c>
      <c r="K34" s="223">
        <v>69.5</v>
      </c>
      <c r="L34" s="224">
        <v>69.55</v>
      </c>
      <c r="M34" s="225">
        <v>69.5</v>
      </c>
      <c r="N34" s="220"/>
      <c r="O34" s="224"/>
      <c r="P34" s="224"/>
      <c r="Q34" s="224">
        <f t="shared" si="0"/>
        <v>124.10714285714286</v>
      </c>
    </row>
    <row r="35" spans="1:17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>
        <v>181.3</v>
      </c>
      <c r="H35" s="220">
        <v>194.63</v>
      </c>
      <c r="I35" s="220">
        <v>220.33</v>
      </c>
      <c r="J35" s="220">
        <v>246.33</v>
      </c>
      <c r="K35" s="223">
        <v>241.66</v>
      </c>
      <c r="L35" s="224">
        <v>246.33</v>
      </c>
      <c r="M35" s="225">
        <v>246</v>
      </c>
      <c r="N35" s="220"/>
      <c r="O35" s="224"/>
      <c r="P35" s="224"/>
      <c r="Q35" s="224">
        <f t="shared" si="0"/>
        <v>140.86926644906376</v>
      </c>
    </row>
    <row r="36" spans="1:17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>
        <v>252.97</v>
      </c>
      <c r="H36" s="224">
        <v>260</v>
      </c>
      <c r="I36" s="224">
        <v>262</v>
      </c>
      <c r="J36" s="224">
        <v>291.33</v>
      </c>
      <c r="K36" s="277">
        <v>298.66</v>
      </c>
      <c r="L36" s="224">
        <v>291.33</v>
      </c>
      <c r="M36" s="225">
        <v>291.33</v>
      </c>
      <c r="N36" s="224"/>
      <c r="O36" s="224"/>
      <c r="P36" s="224"/>
      <c r="Q36" s="224">
        <f t="shared" si="0"/>
        <v>119.75582685904548</v>
      </c>
    </row>
    <row r="37" spans="1:17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 t="s">
        <v>304</v>
      </c>
      <c r="H37" s="220">
        <v>151.67</v>
      </c>
      <c r="I37" s="220">
        <v>171</v>
      </c>
      <c r="J37" s="220">
        <v>179.33</v>
      </c>
      <c r="K37" s="223" t="s">
        <v>312</v>
      </c>
      <c r="L37" s="224">
        <v>174.67</v>
      </c>
      <c r="M37" s="225">
        <v>174.65</v>
      </c>
      <c r="N37" s="220"/>
      <c r="O37" s="224"/>
      <c r="P37" s="224"/>
      <c r="Q37" s="224">
        <f t="shared" si="0"/>
        <v>127.78956610814372</v>
      </c>
    </row>
    <row r="38" spans="1:17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>
        <v>540</v>
      </c>
      <c r="H38" s="220">
        <v>540</v>
      </c>
      <c r="I38" s="220">
        <v>545</v>
      </c>
      <c r="J38" s="220">
        <v>545</v>
      </c>
      <c r="K38" s="223">
        <v>544</v>
      </c>
      <c r="L38" s="309">
        <v>545</v>
      </c>
      <c r="M38" s="225">
        <v>545</v>
      </c>
      <c r="N38" s="220"/>
      <c r="O38" s="224"/>
      <c r="P38" s="224"/>
      <c r="Q38" s="224">
        <f t="shared" si="0"/>
        <v>114.73684210526316</v>
      </c>
    </row>
    <row r="39" spans="1:17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>
        <v>400</v>
      </c>
      <c r="H39" s="220">
        <v>400</v>
      </c>
      <c r="I39" s="220">
        <v>405</v>
      </c>
      <c r="J39" s="220">
        <v>405</v>
      </c>
      <c r="K39" s="223">
        <v>405</v>
      </c>
      <c r="L39" s="224">
        <v>405</v>
      </c>
      <c r="M39" s="225">
        <v>405</v>
      </c>
      <c r="N39" s="220"/>
      <c r="O39" s="224"/>
      <c r="P39" s="224"/>
      <c r="Q39" s="224">
        <f t="shared" si="0"/>
        <v>115.71428571428572</v>
      </c>
    </row>
    <row r="40" spans="1:17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>
        <v>390</v>
      </c>
      <c r="H40" s="220">
        <v>392.5</v>
      </c>
      <c r="I40" s="220">
        <v>397</v>
      </c>
      <c r="J40" s="220">
        <v>395</v>
      </c>
      <c r="K40" s="223">
        <v>395</v>
      </c>
      <c r="L40" s="224">
        <v>395</v>
      </c>
      <c r="M40" s="225">
        <v>395</v>
      </c>
      <c r="N40" s="220"/>
      <c r="O40" s="224"/>
      <c r="P40" s="224"/>
      <c r="Q40" s="224">
        <f t="shared" si="0"/>
        <v>106.75675675675676</v>
      </c>
    </row>
    <row r="41" spans="1:17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>
        <v>355</v>
      </c>
      <c r="H41" s="220">
        <v>355</v>
      </c>
      <c r="I41" s="220">
        <v>357.5</v>
      </c>
      <c r="J41" s="220">
        <v>357.59</v>
      </c>
      <c r="K41" s="223">
        <v>357.5</v>
      </c>
      <c r="L41" s="224">
        <v>357.5</v>
      </c>
      <c r="M41" s="225">
        <v>357.5</v>
      </c>
      <c r="N41" s="220"/>
      <c r="O41" s="224"/>
      <c r="P41" s="224"/>
      <c r="Q41" s="224">
        <f t="shared" si="0"/>
        <v>102.14285714285714</v>
      </c>
    </row>
    <row r="42" spans="1:17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>
        <v>305</v>
      </c>
      <c r="H42" s="220">
        <v>305</v>
      </c>
      <c r="I42" s="220">
        <v>310</v>
      </c>
      <c r="J42" s="220">
        <v>310</v>
      </c>
      <c r="K42" s="223">
        <v>310</v>
      </c>
      <c r="L42" s="224">
        <v>310</v>
      </c>
      <c r="M42" s="225">
        <v>310</v>
      </c>
      <c r="N42" s="220"/>
      <c r="O42" s="224"/>
      <c r="P42" s="224"/>
      <c r="Q42" s="224">
        <f t="shared" si="0"/>
        <v>105.08474576271188</v>
      </c>
    </row>
    <row r="43" spans="1:17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>
        <v>245</v>
      </c>
      <c r="H43" s="220">
        <v>245</v>
      </c>
      <c r="I43" s="220">
        <v>250</v>
      </c>
      <c r="J43" s="220">
        <v>250</v>
      </c>
      <c r="K43" s="223">
        <v>250</v>
      </c>
      <c r="L43" s="224">
        <v>250</v>
      </c>
      <c r="M43" s="225">
        <v>250</v>
      </c>
      <c r="N43" s="220"/>
      <c r="O43" s="224"/>
      <c r="P43" s="224"/>
      <c r="Q43" s="224">
        <f t="shared" si="0"/>
        <v>104.16666666666667</v>
      </c>
    </row>
    <row r="44" spans="1:17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>
        <v>197.5</v>
      </c>
      <c r="H44" s="220" t="s">
        <v>305</v>
      </c>
      <c r="I44" s="220">
        <v>215</v>
      </c>
      <c r="J44" s="220">
        <v>215</v>
      </c>
      <c r="K44" s="223">
        <v>215</v>
      </c>
      <c r="L44" s="224">
        <v>215</v>
      </c>
      <c r="M44" s="225">
        <v>215</v>
      </c>
      <c r="N44" s="220"/>
      <c r="O44" s="224"/>
      <c r="P44" s="224"/>
      <c r="Q44" s="224">
        <f t="shared" si="0"/>
        <v>114.97326203208556</v>
      </c>
    </row>
    <row r="45" spans="1:17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>
        <v>179</v>
      </c>
      <c r="H45" s="220">
        <v>179</v>
      </c>
      <c r="I45" s="220">
        <v>184</v>
      </c>
      <c r="J45" s="220">
        <v>190</v>
      </c>
      <c r="K45" s="223">
        <v>190</v>
      </c>
      <c r="L45" s="224">
        <v>190</v>
      </c>
      <c r="M45" s="225">
        <v>190</v>
      </c>
      <c r="N45" s="220"/>
      <c r="O45" s="224"/>
      <c r="P45" s="224"/>
      <c r="Q45" s="224">
        <f t="shared" si="0"/>
        <v>118.41695232159553</v>
      </c>
    </row>
    <row r="46" spans="1:17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>
        <v>407.67</v>
      </c>
      <c r="H46" s="220">
        <v>417.67</v>
      </c>
      <c r="I46" s="220" t="s">
        <v>306</v>
      </c>
      <c r="J46" s="220">
        <v>414.97</v>
      </c>
      <c r="K46" s="223">
        <v>414.97</v>
      </c>
      <c r="L46" s="224">
        <v>414.97</v>
      </c>
      <c r="M46" s="225">
        <v>414.97</v>
      </c>
      <c r="N46" s="220"/>
      <c r="O46" s="224"/>
      <c r="P46" s="224"/>
      <c r="Q46" s="224">
        <f t="shared" si="0"/>
        <v>101.7906640174651</v>
      </c>
    </row>
    <row r="47" spans="1:17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>
        <v>243.67</v>
      </c>
      <c r="H47" s="220">
        <v>312</v>
      </c>
      <c r="I47" s="220">
        <v>304</v>
      </c>
      <c r="J47" s="220">
        <v>314</v>
      </c>
      <c r="K47" s="223">
        <v>314</v>
      </c>
      <c r="L47" s="224">
        <v>314</v>
      </c>
      <c r="M47" s="225">
        <v>314</v>
      </c>
      <c r="N47" s="220"/>
      <c r="O47" s="224"/>
      <c r="P47" s="224"/>
      <c r="Q47" s="224">
        <f t="shared" si="0"/>
        <v>128.8628062543604</v>
      </c>
    </row>
    <row r="48" spans="1:17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>
        <v>403.67</v>
      </c>
      <c r="H48" s="220">
        <v>455</v>
      </c>
      <c r="I48" s="220">
        <v>460</v>
      </c>
      <c r="J48" s="220">
        <v>466.67</v>
      </c>
      <c r="K48" s="223">
        <v>466.67</v>
      </c>
      <c r="L48" s="224">
        <v>466.67</v>
      </c>
      <c r="M48" s="225">
        <v>466.67</v>
      </c>
      <c r="N48" s="220"/>
      <c r="O48" s="224"/>
      <c r="P48" s="224"/>
      <c r="Q48" s="224">
        <f t="shared" si="0"/>
        <v>114.37990196078431</v>
      </c>
    </row>
    <row r="49" spans="1:17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>
        <v>182.63</v>
      </c>
      <c r="H49" s="220">
        <v>180.67</v>
      </c>
      <c r="I49" s="220">
        <v>166.3</v>
      </c>
      <c r="J49" s="220">
        <v>169.63</v>
      </c>
      <c r="K49" s="223">
        <v>166.3</v>
      </c>
      <c r="L49" s="224">
        <v>166.3</v>
      </c>
      <c r="M49" s="225">
        <v>166.33</v>
      </c>
      <c r="N49" s="220"/>
      <c r="O49" s="224"/>
      <c r="P49" s="224"/>
      <c r="Q49" s="224">
        <f t="shared" si="0"/>
        <v>92.03231339567311</v>
      </c>
    </row>
    <row r="50" spans="1:17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>
        <v>137</v>
      </c>
      <c r="H50" s="220">
        <v>159</v>
      </c>
      <c r="I50" s="220">
        <v>169</v>
      </c>
      <c r="J50" s="220">
        <v>189</v>
      </c>
      <c r="K50" s="223">
        <v>189</v>
      </c>
      <c r="L50" s="224">
        <v>189</v>
      </c>
      <c r="M50" s="225">
        <v>189</v>
      </c>
      <c r="N50" s="220"/>
      <c r="O50" s="224"/>
      <c r="P50" s="224"/>
      <c r="Q50" s="224">
        <f t="shared" si="0"/>
        <v>117.3913043478261</v>
      </c>
    </row>
    <row r="51" spans="1:17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>
        <v>314</v>
      </c>
      <c r="H51" s="220">
        <v>315.5</v>
      </c>
      <c r="I51" s="220">
        <v>280.5</v>
      </c>
      <c r="J51" s="220">
        <v>280</v>
      </c>
      <c r="K51" s="223">
        <v>280</v>
      </c>
      <c r="L51" s="224">
        <v>280</v>
      </c>
      <c r="M51" s="225">
        <v>280</v>
      </c>
      <c r="N51" s="220"/>
      <c r="O51" s="224"/>
      <c r="P51" s="224"/>
      <c r="Q51" s="224">
        <f t="shared" si="0"/>
        <v>72.82184655396618</v>
      </c>
    </row>
    <row r="52" spans="1:17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>
        <v>134.95</v>
      </c>
      <c r="H52" s="220">
        <v>169.5</v>
      </c>
      <c r="I52" s="220">
        <v>184</v>
      </c>
      <c r="J52" s="220">
        <v>179</v>
      </c>
      <c r="K52" s="223">
        <v>179</v>
      </c>
      <c r="L52" s="224">
        <v>179</v>
      </c>
      <c r="M52" s="225">
        <v>179</v>
      </c>
      <c r="N52" s="220"/>
      <c r="O52" s="224"/>
      <c r="P52" s="224"/>
      <c r="Q52" s="224">
        <f t="shared" si="0"/>
        <v>77.99564270152506</v>
      </c>
    </row>
    <row r="53" spans="1:17" ht="15.75">
      <c r="A53" s="218">
        <v>51</v>
      </c>
      <c r="B53" s="219" t="s">
        <v>42</v>
      </c>
      <c r="C53" s="218" t="s">
        <v>4</v>
      </c>
      <c r="D53" s="224"/>
      <c r="E53" s="321">
        <v>215</v>
      </c>
      <c r="F53" s="321">
        <v>209.5</v>
      </c>
      <c r="G53" s="101">
        <v>209.5</v>
      </c>
      <c r="H53" s="220">
        <v>209.95</v>
      </c>
      <c r="I53" s="220">
        <v>204.95</v>
      </c>
      <c r="J53" s="220">
        <v>204.95</v>
      </c>
      <c r="K53" s="223">
        <v>204.95</v>
      </c>
      <c r="L53" s="229" t="s">
        <v>307</v>
      </c>
      <c r="M53" s="237">
        <v>204.95</v>
      </c>
      <c r="N53" s="238"/>
      <c r="O53" s="229"/>
      <c r="P53" s="229"/>
      <c r="Q53" s="224">
        <f t="shared" si="0"/>
        <v>95.32558139534883</v>
      </c>
    </row>
    <row r="54" spans="1:17" ht="15.75">
      <c r="A54" s="218">
        <v>52</v>
      </c>
      <c r="B54" s="219" t="s">
        <v>43</v>
      </c>
      <c r="C54" s="218" t="s">
        <v>4</v>
      </c>
      <c r="D54" s="224"/>
      <c r="E54" s="321"/>
      <c r="F54" s="321"/>
      <c r="G54" s="101" t="s">
        <v>108</v>
      </c>
      <c r="H54" s="220" t="s">
        <v>108</v>
      </c>
      <c r="I54" s="220" t="s">
        <v>108</v>
      </c>
      <c r="J54" s="223" t="s">
        <v>108</v>
      </c>
      <c r="K54" s="223" t="s">
        <v>108</v>
      </c>
      <c r="L54" s="310" t="s">
        <v>108</v>
      </c>
      <c r="M54" s="312" t="s">
        <v>108</v>
      </c>
      <c r="N54" s="312"/>
      <c r="O54" s="225"/>
      <c r="P54" s="225"/>
      <c r="Q54" s="224" t="e">
        <f t="shared" si="0"/>
        <v>#VALUE!</v>
      </c>
    </row>
    <row r="55" spans="1:17" ht="54.75" customHeight="1">
      <c r="A55" s="218">
        <v>54</v>
      </c>
      <c r="B55" s="231" t="s">
        <v>96</v>
      </c>
      <c r="C55" s="230" t="s">
        <v>45</v>
      </c>
      <c r="D55" s="240"/>
      <c r="E55" s="323">
        <v>46.93</v>
      </c>
      <c r="F55" s="323">
        <v>48.93</v>
      </c>
      <c r="G55" s="101">
        <v>48.93</v>
      </c>
      <c r="H55" s="240">
        <v>48.96</v>
      </c>
      <c r="I55" s="240">
        <v>59</v>
      </c>
      <c r="J55" s="240">
        <v>52.67</v>
      </c>
      <c r="K55" s="234">
        <v>55.77</v>
      </c>
      <c r="L55" s="240">
        <v>55.67</v>
      </c>
      <c r="M55" s="320">
        <v>55.67</v>
      </c>
      <c r="N55" s="240"/>
      <c r="O55" s="240"/>
      <c r="P55" s="240"/>
      <c r="Q55" s="224">
        <f t="shared" si="0"/>
        <v>118.62348178137651</v>
      </c>
    </row>
    <row r="56" spans="1:17" ht="15.75">
      <c r="A56" s="218">
        <v>55</v>
      </c>
      <c r="B56" s="219" t="s">
        <v>97</v>
      </c>
      <c r="C56" s="218" t="s">
        <v>45</v>
      </c>
      <c r="D56" s="224"/>
      <c r="E56" s="323">
        <v>53.97</v>
      </c>
      <c r="F56" s="323">
        <v>70.3</v>
      </c>
      <c r="G56" s="101">
        <v>70.3</v>
      </c>
      <c r="H56" s="240">
        <v>70.3</v>
      </c>
      <c r="I56" s="240">
        <v>79.67</v>
      </c>
      <c r="J56" s="240">
        <v>79.67</v>
      </c>
      <c r="K56" s="234">
        <v>79.67</v>
      </c>
      <c r="L56" s="224">
        <v>79.67</v>
      </c>
      <c r="M56" s="225">
        <v>79.67</v>
      </c>
      <c r="N56" s="220"/>
      <c r="O56" s="224"/>
      <c r="P56" s="224"/>
      <c r="Q56" s="224">
        <f t="shared" si="0"/>
        <v>147.61904761904762</v>
      </c>
    </row>
    <row r="57" spans="1:17" ht="15.75">
      <c r="A57" s="218">
        <v>56</v>
      </c>
      <c r="B57" s="219" t="s">
        <v>46</v>
      </c>
      <c r="C57" s="218" t="s">
        <v>4</v>
      </c>
      <c r="D57" s="224"/>
      <c r="E57" s="323">
        <v>214</v>
      </c>
      <c r="F57" s="323">
        <v>212.87</v>
      </c>
      <c r="G57" s="101">
        <v>212.87</v>
      </c>
      <c r="H57" s="240">
        <v>265</v>
      </c>
      <c r="I57" s="240">
        <v>209.5</v>
      </c>
      <c r="J57" s="240">
        <v>200.67</v>
      </c>
      <c r="K57" s="234">
        <v>244</v>
      </c>
      <c r="L57" s="224">
        <v>244</v>
      </c>
      <c r="M57" s="225">
        <v>244</v>
      </c>
      <c r="N57" s="220"/>
      <c r="O57" s="220"/>
      <c r="P57" s="220"/>
      <c r="Q57" s="224">
        <f t="shared" si="0"/>
        <v>114.01869158878503</v>
      </c>
    </row>
    <row r="58" spans="1:17" ht="15.75">
      <c r="A58" s="218">
        <v>57</v>
      </c>
      <c r="B58" s="219" t="s">
        <v>198</v>
      </c>
      <c r="C58" s="218" t="s">
        <v>4</v>
      </c>
      <c r="D58" s="224"/>
      <c r="E58" s="323">
        <v>701.33</v>
      </c>
      <c r="F58" s="323">
        <v>653.23</v>
      </c>
      <c r="G58" s="101">
        <v>653.23</v>
      </c>
      <c r="H58" s="240">
        <v>655.33</v>
      </c>
      <c r="I58" s="240">
        <v>753.33</v>
      </c>
      <c r="J58" s="240">
        <v>946</v>
      </c>
      <c r="K58" s="234">
        <v>946</v>
      </c>
      <c r="L58" s="224">
        <v>946</v>
      </c>
      <c r="M58" s="225">
        <v>956</v>
      </c>
      <c r="N58" s="240"/>
      <c r="O58" s="224"/>
      <c r="P58" s="224"/>
      <c r="Q58" s="224">
        <f t="shared" si="0"/>
        <v>136.312434945033</v>
      </c>
    </row>
    <row r="59" spans="1:17" ht="15.75">
      <c r="A59" s="218">
        <v>58</v>
      </c>
      <c r="B59" s="219" t="s">
        <v>99</v>
      </c>
      <c r="C59" s="218" t="s">
        <v>4</v>
      </c>
      <c r="D59" s="224"/>
      <c r="E59" s="323">
        <v>359</v>
      </c>
      <c r="F59" s="323">
        <v>369</v>
      </c>
      <c r="G59" s="101">
        <v>369</v>
      </c>
      <c r="H59" s="240">
        <v>369</v>
      </c>
      <c r="I59" s="240">
        <v>423</v>
      </c>
      <c r="J59" s="240">
        <v>439.5</v>
      </c>
      <c r="K59" s="234">
        <v>361.5</v>
      </c>
      <c r="L59" s="224">
        <v>365.6</v>
      </c>
      <c r="M59" s="225">
        <v>361.5</v>
      </c>
      <c r="N59" s="240"/>
      <c r="O59" s="224"/>
      <c r="P59" s="224"/>
      <c r="Q59" s="224">
        <f t="shared" si="0"/>
        <v>100.69637883008356</v>
      </c>
    </row>
    <row r="60" spans="1:17" ht="15.75">
      <c r="A60" s="218">
        <v>59</v>
      </c>
      <c r="B60" s="219" t="s">
        <v>195</v>
      </c>
      <c r="C60" s="218" t="s">
        <v>4</v>
      </c>
      <c r="D60" s="224"/>
      <c r="E60" s="223">
        <v>319.5</v>
      </c>
      <c r="F60" s="223">
        <v>319.5</v>
      </c>
      <c r="G60" s="101">
        <v>319.5</v>
      </c>
      <c r="H60" s="240">
        <v>319.5</v>
      </c>
      <c r="I60" s="240">
        <v>359</v>
      </c>
      <c r="J60" s="240">
        <v>364</v>
      </c>
      <c r="K60" s="234">
        <v>407.5</v>
      </c>
      <c r="L60" s="224">
        <v>407.5</v>
      </c>
      <c r="M60" s="225">
        <v>407.5</v>
      </c>
      <c r="N60" s="240"/>
      <c r="O60" s="224"/>
      <c r="P60" s="224"/>
      <c r="Q60" s="224">
        <f t="shared" si="0"/>
        <v>127.54303599374022</v>
      </c>
    </row>
    <row r="61" spans="1:17" ht="15.75">
      <c r="A61" s="218">
        <v>60</v>
      </c>
      <c r="B61" s="219" t="s">
        <v>47</v>
      </c>
      <c r="C61" s="218" t="s">
        <v>4</v>
      </c>
      <c r="D61" s="224"/>
      <c r="E61" s="323">
        <v>409</v>
      </c>
      <c r="F61" s="323">
        <v>409</v>
      </c>
      <c r="G61" s="101">
        <v>409</v>
      </c>
      <c r="H61" s="240">
        <v>546</v>
      </c>
      <c r="I61" s="240">
        <v>546</v>
      </c>
      <c r="J61" s="240">
        <v>556</v>
      </c>
      <c r="K61" s="234">
        <v>556</v>
      </c>
      <c r="L61" s="224">
        <v>556</v>
      </c>
      <c r="M61" s="225">
        <v>556</v>
      </c>
      <c r="N61" s="240"/>
      <c r="O61" s="224"/>
      <c r="P61" s="224"/>
      <c r="Q61" s="224">
        <f t="shared" si="0"/>
        <v>135.94132029339855</v>
      </c>
    </row>
    <row r="62" spans="1:17" ht="15.75">
      <c r="A62" s="218">
        <v>61</v>
      </c>
      <c r="B62" s="219" t="s">
        <v>48</v>
      </c>
      <c r="C62" s="218" t="s">
        <v>4</v>
      </c>
      <c r="D62" s="224"/>
      <c r="E62" s="323">
        <v>253</v>
      </c>
      <c r="F62" s="323">
        <v>253</v>
      </c>
      <c r="G62" s="101">
        <v>253</v>
      </c>
      <c r="H62" s="240">
        <v>253</v>
      </c>
      <c r="I62" s="240">
        <v>253</v>
      </c>
      <c r="J62" s="240">
        <v>255.67</v>
      </c>
      <c r="K62" s="234">
        <v>255.67</v>
      </c>
      <c r="L62" s="224">
        <v>255.67</v>
      </c>
      <c r="M62" s="225">
        <v>255.56</v>
      </c>
      <c r="N62" s="240"/>
      <c r="O62" s="224"/>
      <c r="P62" s="224"/>
      <c r="Q62" s="224">
        <f t="shared" si="0"/>
        <v>101.01185770750989</v>
      </c>
    </row>
    <row r="63" spans="1:17" ht="15.75">
      <c r="A63" s="218">
        <v>63</v>
      </c>
      <c r="B63" s="219" t="s">
        <v>50</v>
      </c>
      <c r="C63" s="218" t="s">
        <v>51</v>
      </c>
      <c r="D63" s="224"/>
      <c r="E63" s="323">
        <v>77.97</v>
      </c>
      <c r="F63" s="323">
        <v>77.3</v>
      </c>
      <c r="G63" s="101">
        <v>77.3</v>
      </c>
      <c r="H63" s="240">
        <v>77.66</v>
      </c>
      <c r="I63" s="240">
        <v>73.67</v>
      </c>
      <c r="J63" s="240">
        <v>58.66</v>
      </c>
      <c r="K63" s="234">
        <v>59.67</v>
      </c>
      <c r="L63" s="224">
        <v>59.67</v>
      </c>
      <c r="M63" s="225">
        <v>59.67</v>
      </c>
      <c r="N63" s="240"/>
      <c r="O63" s="224"/>
      <c r="P63" s="224"/>
      <c r="Q63" s="224">
        <f t="shared" si="0"/>
        <v>76.52943439784534</v>
      </c>
    </row>
    <row r="64" spans="1:17" ht="15.75">
      <c r="A64" s="218">
        <v>64</v>
      </c>
      <c r="B64" s="219" t="s">
        <v>52</v>
      </c>
      <c r="C64" s="218" t="s">
        <v>51</v>
      </c>
      <c r="D64" s="224"/>
      <c r="E64" s="323">
        <v>75.45</v>
      </c>
      <c r="F64" s="323">
        <v>71</v>
      </c>
      <c r="G64" s="101">
        <v>71</v>
      </c>
      <c r="H64" s="240">
        <v>70.5</v>
      </c>
      <c r="I64" s="240">
        <v>69</v>
      </c>
      <c r="J64" s="240">
        <v>52</v>
      </c>
      <c r="K64" s="234">
        <v>52</v>
      </c>
      <c r="L64" s="224">
        <v>52</v>
      </c>
      <c r="M64" s="225">
        <v>52</v>
      </c>
      <c r="N64" s="240"/>
      <c r="O64" s="224"/>
      <c r="P64" s="224"/>
      <c r="Q64" s="224">
        <f t="shared" si="0"/>
        <v>68.91981444665342</v>
      </c>
    </row>
    <row r="65" spans="1:17" ht="15.75">
      <c r="A65" s="218">
        <v>65</v>
      </c>
      <c r="B65" s="219" t="s">
        <v>53</v>
      </c>
      <c r="C65" s="218" t="s">
        <v>4</v>
      </c>
      <c r="D65" s="224"/>
      <c r="E65" s="323">
        <v>143</v>
      </c>
      <c r="F65" s="323">
        <v>143</v>
      </c>
      <c r="G65" s="101">
        <v>143</v>
      </c>
      <c r="H65" s="240">
        <v>143</v>
      </c>
      <c r="I65" s="240">
        <v>143</v>
      </c>
      <c r="J65" s="240">
        <v>143.67</v>
      </c>
      <c r="K65" s="234">
        <v>149.67</v>
      </c>
      <c r="L65" s="224">
        <v>149.67</v>
      </c>
      <c r="M65" s="225">
        <v>149.67</v>
      </c>
      <c r="N65" s="240"/>
      <c r="O65" s="224"/>
      <c r="P65" s="224"/>
      <c r="Q65" s="224">
        <f t="shared" si="0"/>
        <v>104.66433566433567</v>
      </c>
    </row>
    <row r="66" spans="1:17" ht="15.75">
      <c r="A66" s="218">
        <v>66</v>
      </c>
      <c r="B66" s="219" t="s">
        <v>54</v>
      </c>
      <c r="C66" s="218" t="s">
        <v>45</v>
      </c>
      <c r="D66" s="224"/>
      <c r="E66" s="323">
        <v>109.9</v>
      </c>
      <c r="F66" s="323">
        <v>99.9</v>
      </c>
      <c r="G66" s="101">
        <v>99.9</v>
      </c>
      <c r="H66" s="240">
        <v>102.99</v>
      </c>
      <c r="I66" s="240">
        <v>125</v>
      </c>
      <c r="J66" s="240">
        <v>129</v>
      </c>
      <c r="K66" s="234">
        <v>129</v>
      </c>
      <c r="L66" s="224">
        <v>129</v>
      </c>
      <c r="M66" s="225">
        <v>129</v>
      </c>
      <c r="N66" s="240"/>
      <c r="O66" s="224"/>
      <c r="P66" s="224"/>
      <c r="Q66" s="224">
        <f t="shared" si="0"/>
        <v>117.37943585077342</v>
      </c>
    </row>
    <row r="67" spans="1:17" ht="15.75">
      <c r="A67" s="218">
        <v>67</v>
      </c>
      <c r="B67" s="219" t="s">
        <v>100</v>
      </c>
      <c r="C67" s="218" t="s">
        <v>4</v>
      </c>
      <c r="D67" s="224"/>
      <c r="E67" s="323">
        <v>12.67</v>
      </c>
      <c r="F67" s="323">
        <v>12.34</v>
      </c>
      <c r="G67" s="101">
        <v>12.63</v>
      </c>
      <c r="H67" s="240">
        <v>12.67</v>
      </c>
      <c r="I67" s="240">
        <v>12.63</v>
      </c>
      <c r="J67" s="240">
        <v>11.83</v>
      </c>
      <c r="K67" s="234">
        <v>11.67</v>
      </c>
      <c r="L67" s="224">
        <v>11.67</v>
      </c>
      <c r="M67" s="225">
        <v>11.67</v>
      </c>
      <c r="N67" s="240"/>
      <c r="O67" s="224"/>
      <c r="P67" s="224"/>
      <c r="Q67" s="224">
        <f t="shared" si="0"/>
        <v>92.10734017363852</v>
      </c>
    </row>
    <row r="68" spans="1:17" ht="15.75">
      <c r="A68" s="218">
        <v>69</v>
      </c>
      <c r="B68" s="219" t="s">
        <v>56</v>
      </c>
      <c r="C68" s="218" t="s">
        <v>4</v>
      </c>
      <c r="D68" s="224"/>
      <c r="E68" s="323">
        <v>696.33</v>
      </c>
      <c r="F68" s="323">
        <v>616</v>
      </c>
      <c r="G68" s="101">
        <v>616</v>
      </c>
      <c r="H68" s="240">
        <v>620</v>
      </c>
      <c r="I68" s="240">
        <v>620</v>
      </c>
      <c r="J68" s="240">
        <v>686.67</v>
      </c>
      <c r="K68" s="234">
        <v>720</v>
      </c>
      <c r="L68" s="224">
        <v>720</v>
      </c>
      <c r="M68" s="225">
        <v>720</v>
      </c>
      <c r="N68" s="240"/>
      <c r="O68" s="224"/>
      <c r="P68" s="224"/>
      <c r="Q68" s="224">
        <f t="shared" si="0"/>
        <v>103.39925035543492</v>
      </c>
    </row>
    <row r="69" spans="1:17" ht="15.75">
      <c r="A69" s="218">
        <v>70</v>
      </c>
      <c r="B69" s="219" t="s">
        <v>107</v>
      </c>
      <c r="C69" s="218" t="s">
        <v>4</v>
      </c>
      <c r="D69" s="224"/>
      <c r="E69" s="277">
        <v>2088.25</v>
      </c>
      <c r="F69" s="323">
        <v>2088.25</v>
      </c>
      <c r="G69" s="101">
        <v>2088.25</v>
      </c>
      <c r="H69" s="240">
        <v>2088.25</v>
      </c>
      <c r="I69" s="240">
        <v>2088.25</v>
      </c>
      <c r="J69" s="240">
        <v>1884.33</v>
      </c>
      <c r="K69" s="234">
        <v>1938.25</v>
      </c>
      <c r="L69" s="224">
        <v>1938.25</v>
      </c>
      <c r="M69" s="225">
        <v>1934.25</v>
      </c>
      <c r="N69" s="240"/>
      <c r="O69" s="224"/>
      <c r="P69" s="224"/>
      <c r="Q69" s="224">
        <f t="shared" si="0"/>
        <v>92.62540404645037</v>
      </c>
    </row>
    <row r="70" spans="1:17" ht="15.75">
      <c r="A70" s="219"/>
      <c r="B70" s="219"/>
      <c r="C70" s="219"/>
      <c r="D70" s="271">
        <f aca="true" t="shared" si="1" ref="D70:O70">SUM(D5:D69)</f>
        <v>0</v>
      </c>
      <c r="E70" s="271">
        <f>SUM(E5:E69)</f>
        <v>13707.539999999997</v>
      </c>
      <c r="F70" s="271">
        <f>SUM(F5:F69)</f>
        <v>13646.029999999999</v>
      </c>
      <c r="G70" s="271"/>
      <c r="H70" s="271"/>
      <c r="I70" s="271"/>
      <c r="J70" s="271">
        <f t="shared" si="1"/>
        <v>14498.940000000002</v>
      </c>
      <c r="K70" s="271">
        <f t="shared" si="1"/>
        <v>14469.650000000001</v>
      </c>
      <c r="L70" s="271">
        <f t="shared" si="1"/>
        <v>14425.17</v>
      </c>
      <c r="M70" s="271">
        <f t="shared" si="1"/>
        <v>14931.61</v>
      </c>
      <c r="N70" s="271">
        <f t="shared" si="1"/>
        <v>0</v>
      </c>
      <c r="O70" s="271">
        <f t="shared" si="1"/>
        <v>0</v>
      </c>
      <c r="P70" s="271"/>
      <c r="Q70" s="271" t="e">
        <f>SUM(Q5:Q69)</f>
        <v>#VALUE!</v>
      </c>
    </row>
    <row r="71" spans="1:17" ht="15.75">
      <c r="A71" s="155"/>
      <c r="B71" s="155"/>
      <c r="C71" s="155"/>
      <c r="D71" s="155"/>
      <c r="E71" s="155"/>
      <c r="F71" s="155"/>
      <c r="G71" s="187"/>
      <c r="H71" s="155"/>
      <c r="I71" s="155"/>
      <c r="J71" s="155"/>
      <c r="K71" s="155"/>
      <c r="L71" s="155"/>
      <c r="M71" s="155"/>
      <c r="N71" s="155"/>
      <c r="O71" s="155"/>
      <c r="P71" s="155"/>
      <c r="Q71" s="155"/>
    </row>
    <row r="72" spans="1:17" ht="15.75">
      <c r="A72" s="155"/>
      <c r="B72" s="188"/>
      <c r="C72" s="187"/>
      <c r="D72" s="188"/>
      <c r="E72" s="187"/>
      <c r="F72" s="189"/>
      <c r="G72" s="155"/>
      <c r="H72" s="188"/>
      <c r="I72" s="188"/>
      <c r="J72" s="189"/>
      <c r="K72" s="155"/>
      <c r="L72" s="155"/>
      <c r="M72" s="155"/>
      <c r="N72" s="155"/>
      <c r="O72" s="155"/>
      <c r="P72" s="155"/>
      <c r="Q72" s="155"/>
    </row>
    <row r="73" spans="1:17" ht="15.75">
      <c r="A73" s="86" t="s">
        <v>200</v>
      </c>
      <c r="B73" s="86"/>
      <c r="C73" s="87"/>
      <c r="D73" s="88"/>
      <c r="E73" s="88"/>
      <c r="F73" s="89"/>
      <c r="G73" s="89"/>
      <c r="H73" s="86"/>
      <c r="I73" s="91" t="s">
        <v>144</v>
      </c>
      <c r="J73" s="86"/>
      <c r="K73" s="155"/>
      <c r="L73" s="155"/>
      <c r="M73" s="155"/>
      <c r="N73" s="155"/>
      <c r="O73" s="155"/>
      <c r="P73" s="155"/>
      <c r="Q73" s="155"/>
    </row>
  </sheetData>
  <sheetProtection/>
  <mergeCells count="1">
    <mergeCell ref="A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44805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80.08333333333333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51.330000000000005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113.99666666666667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63.99</v>
      </c>
      <c r="E10" s="59">
        <f>IF(входная!E39="-","-",MAX(входная!D40:D46))</f>
        <v>95</v>
      </c>
      <c r="F10" s="59">
        <f>IF(входная!E39="-","-",входная!E39)</f>
        <v>75.99666666666667</v>
      </c>
      <c r="G10" s="129" t="str">
        <f>IF(COUNT(D10,E10)=0,"-",LOOKUP(D10,входная!D40:D46,входная!B40:B46))</f>
        <v>ИП Нейдерова магазин "Теремок"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109.99</v>
      </c>
      <c r="E11" s="59">
        <f>IF(входная!E52="-","-",MAX(входная!D54:DD56))</f>
        <v>132</v>
      </c>
      <c r="F11" s="59">
        <f>IF(входная!E52="-","-",входная!E52)</f>
        <v>118.99666666666667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61.25</v>
      </c>
      <c r="E14" s="59">
        <f>IF(входная!E71="-","-",MAX(входная!D76:D82))</f>
        <v>71</v>
      </c>
      <c r="F14" s="59">
        <f>IF(входная!E71="-","-",входная!E71)</f>
        <v>67.08333333333333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78.66666666666667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69</v>
      </c>
      <c r="E16" s="59">
        <f>IF(входная!E97="-","-",MAX(входная!D99:D108))</f>
        <v>70</v>
      </c>
      <c r="F16" s="59">
        <f>IF(входная!E97="-","-",входная!E97)</f>
        <v>69.66666666666667</v>
      </c>
      <c r="G16" s="129" t="str">
        <f>IF(COUNT(D16,E16)=0,"-",LOOKUP(D16,входная!D99:D108,входная!B99:B108))</f>
        <v>ИП Нейдерова магазин "Теремок"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61</v>
      </c>
      <c r="E17" s="59">
        <f>IF(входная!E110="-","-",MAX(входная!D118:D121))</f>
        <v>65</v>
      </c>
      <c r="F17" s="59">
        <f>IF(входная!E110="-","-",входная!E110)</f>
        <v>66.66666666666667</v>
      </c>
      <c r="G17" s="129" t="str">
        <f>IF(COUNT(D17,E17,)=0,"-",LOOKUP(D17,входная!D118:D121,входная!B118:B121))</f>
        <v>ИП Нейдерова магазин "Теремок"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155</v>
      </c>
      <c r="F18" s="59">
        <f>IF(входная!E125="-","-",входная!E125)</f>
        <v>151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69.33333333333333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54</v>
      </c>
      <c r="E23" s="59">
        <f>IF(входная!E178="-","-",MAX(входная!D186:D187))</f>
        <v>54</v>
      </c>
      <c r="F23" s="59">
        <f>IF(входная!E178="-","-",входная!E178)</f>
        <v>54</v>
      </c>
      <c r="G23" s="129" t="str">
        <f>IF(COUNT(D23,E23)=0,"-",LOOKUP(D23,входная!D186:D187,входная!B186:B187))</f>
        <v>ЗАО "Тандер" магазин "Магнит"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85</v>
      </c>
      <c r="E25" s="59">
        <f>IF(входная!E195="-","-",MAX(входная!D198:D200))</f>
        <v>99</v>
      </c>
      <c r="F25" s="59">
        <f>IF(входная!E195="-","-",входная!E195)</f>
        <v>90.33333333333333</v>
      </c>
      <c r="G25" s="129" t="str">
        <f>IF(COUNT(D25,E25)=0,"-",LOOKUP(D25,входная!D198:D200,входная!B198:B200))</f>
        <v>ООО "Элемент-Трейд" магазин "Монетка"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91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65</v>
      </c>
      <c r="E27" s="59">
        <f>IF(входная!E214="-","-",MAX(входная!D218:D226))</f>
        <v>69.9</v>
      </c>
      <c r="F27" s="59">
        <f>IF(входная!E214="-","-",входная!E214)</f>
        <v>66.96666666666667</v>
      </c>
      <c r="G27" s="129" t="str">
        <f>IF(COUNT(D27,E27)=0,"-",LOOKUP(D27,входная!D219:D226,входная!B219:B226))</f>
        <v>ООО "Элемент-Трейд" магазин "Монетка"</v>
      </c>
      <c r="H27" s="129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59</v>
      </c>
      <c r="E28" s="59">
        <f>IF(входная!E228="-","-",MAX(входная!D228:D233))</f>
        <v>59</v>
      </c>
      <c r="F28" s="59">
        <f>IF(входная!E228="-","-",входная!E228)</f>
        <v>59.300000000000004</v>
      </c>
      <c r="G28" s="129" t="str">
        <f>IF(COUNT(D28,E28)=0,"-",LOOKUP(D28,входная!D228:D233,входная!B228:B233))</f>
        <v>ООО "Элемент-Трейд" магазин "Монетка"</v>
      </c>
      <c r="H28" s="129" t="str">
        <f>IF(COUNT(D28,E28)=0,"-",LOOKUP(E28,входная!D228:D233,входная!B228:B233))</f>
        <v>ООО "Элемент-Трейд" магазин "Монетка"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42</v>
      </c>
      <c r="E29" s="279">
        <f>IF(входная!E235="-","-",MAX(входная!D236:D239))</f>
        <v>47</v>
      </c>
      <c r="F29" s="279">
        <f>IF(входная!E235="-","-",входная!E235)</f>
        <v>44.333333333333336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350</v>
      </c>
      <c r="E30" s="59">
        <f>IF(входная!E245="-","-",MAX(входная!D246:D249))</f>
        <v>380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119</v>
      </c>
      <c r="E31" s="59">
        <f>IF(входная!E254="-","-",MAX(входная!D260:D266))</f>
        <v>139</v>
      </c>
      <c r="F31" s="59">
        <f>IF(входная!E254="-","-",входная!E254)</f>
        <v>129</v>
      </c>
      <c r="G31" s="129" t="str">
        <f>IF(COUNT(D31,E31)=0,"-",LOOKUP(D31,входная!D260:D263,входная!B260:B263))</f>
        <v>ООО "Элемент-Трейд" магазин "Монетка"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107</v>
      </c>
      <c r="F33" s="59">
        <f>IF(входная!E276="-","-",входная!E276)</f>
        <v>106.33333333333333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219</v>
      </c>
      <c r="F34" s="59">
        <f>IF(входная!E284="-","-",входная!E284)</f>
        <v>213.5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54</v>
      </c>
      <c r="E57" s="60">
        <f>IF(входная!E503="-","-",MAX(входная!D506:D514))</f>
        <v>59</v>
      </c>
      <c r="F57" s="60">
        <f>IF(входная!E503="-","-",входная!E503)</f>
        <v>55.666666666666664</v>
      </c>
      <c r="G57" s="129" t="str">
        <f>IF(COUNT(D57,E57)=0,"-",LOOKUP(D57,входная!D506:D514,входная!B506:B514))</f>
        <v>ЗАО "Тандер" магазин "Магнит"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244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302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2022-11-01T09:00:29Z</cp:lastPrinted>
  <dcterms:created xsi:type="dcterms:W3CDTF">2002-04-30T01:55:50Z</dcterms:created>
  <dcterms:modified xsi:type="dcterms:W3CDTF">2022-11-01T09:00:56Z</dcterms:modified>
  <cp:category/>
  <cp:version/>
  <cp:contentType/>
  <cp:contentStatus/>
</cp:coreProperties>
</file>