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4" yWindow="396" windowWidth="17400" windowHeight="11640" firstSheet="14" activeTab="22"/>
  </bookViews>
  <sheets>
    <sheet name="01.02.2019" sheetId="1" state="hidden" r:id="rId1"/>
    <sheet name="01.03.2019" sheetId="2" state="hidden" r:id="rId2"/>
    <sheet name="01.04.2019" sheetId="3" state="hidden" r:id="rId3"/>
    <sheet name="01.05.2019" sheetId="4" state="hidden" r:id="rId4"/>
    <sheet name="01.06.2019" sheetId="5" state="hidden" r:id="rId5"/>
    <sheet name="01.07.2019" sheetId="6" state="hidden" r:id="rId6"/>
    <sheet name="01.08.2019" sheetId="7" state="hidden" r:id="rId7"/>
    <sheet name="01.09.2019" sheetId="8" state="hidden" r:id="rId8"/>
    <sheet name="01.10.2019" sheetId="9" state="hidden" r:id="rId9"/>
    <sheet name="01.11.2019" sheetId="10" state="hidden" r:id="rId10"/>
    <sheet name="01.12.2019" sheetId="11" state="hidden" r:id="rId11"/>
    <sheet name="01.02.22" sheetId="12" r:id="rId12"/>
    <sheet name="01.03.22" sheetId="13" r:id="rId13"/>
    <sheet name="01.04.22" sheetId="14" r:id="rId14"/>
    <sheet name="01.05.2022" sheetId="15" r:id="rId15"/>
    <sheet name="01.06.2022" sheetId="16" r:id="rId16"/>
    <sheet name="01.07.2022" sheetId="17" r:id="rId17"/>
    <sheet name="01.08.2022" sheetId="18" r:id="rId18"/>
    <sheet name="01.09.2022" sheetId="19" r:id="rId19"/>
    <sheet name="01.10.2022" sheetId="20" r:id="rId20"/>
    <sheet name="01.11.2022" sheetId="21" r:id="rId21"/>
    <sheet name="01.12.2022" sheetId="22" r:id="rId22"/>
    <sheet name="31.12.2022" sheetId="23" r:id="rId23"/>
  </sheets>
  <definedNames/>
  <calcPr fullCalcOnLoad="1"/>
</workbook>
</file>

<file path=xl/sharedStrings.xml><?xml version="1.0" encoding="utf-8"?>
<sst xmlns="http://schemas.openxmlformats.org/spreadsheetml/2006/main" count="3295" uniqueCount="268">
  <si>
    <t>Процент исполнения к году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</si>
  <si>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</si>
  <si>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подлежащее распредлению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</si>
  <si>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</si>
  <si>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установленых дифференцированных нормативов отчислений в местные бюджеты</t>
  </si>
  <si>
    <t>Транспортный налог</t>
  </si>
  <si>
    <t>Денежные взыскания (штрафы) за адмиистративные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</si>
  <si>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ИСТОЧНИКИ ФИНАНСИРОВАНИЯ ДЕФИЦИТА БЮДЖЕТОВ - ВСЕГО</t>
  </si>
  <si>
    <t>Итого источников внутреннего финансирования дефицитов бюджетов</t>
  </si>
  <si>
    <t>Кредиты кредитных организаций в валюте РФ</t>
  </si>
  <si>
    <t>Получение кредитов от кредитных организаций бюджетами субъектов  в валюте Российской Федерации</t>
  </si>
  <si>
    <t>Погашение бюджетами субъекта кредитов от кредитных организаций  в валюте Российской Федерации</t>
  </si>
  <si>
    <t>Получение кредитов от других бюджетов бюджетной системы Российской Федерации в валюте Российской Федерации</t>
  </si>
  <si>
    <t>Погашение бюджетами субъекта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</si>
  <si>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учёту средств бюджета</t>
  </si>
  <si>
    <t>Наименование</t>
  </si>
  <si>
    <t>Налоги на совокупный доход</t>
  </si>
  <si>
    <t>Налоги на имущество</t>
  </si>
  <si>
    <t>Земельный налог</t>
  </si>
  <si>
    <t>Государственная пошлина</t>
  </si>
  <si>
    <t>ВСЕГО ДОХОДОВ</t>
  </si>
  <si>
    <t>РАСХОДЫ</t>
  </si>
  <si>
    <t>Образование</t>
  </si>
  <si>
    <t>Социальная политика</t>
  </si>
  <si>
    <t>ИТОГО РАСХОДОВ</t>
  </si>
  <si>
    <t>Налоги на прибыль, доходы</t>
  </si>
  <si>
    <t>Единый налог на вмененный доход для  отдельных видов деятельности</t>
  </si>
  <si>
    <t>Доходы от использования имущества , находящегося в государственной и муниципальной собственности</t>
  </si>
  <si>
    <t>Платежи при пользовании природными ресурсами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</si>
  <si>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</si>
  <si>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</si>
  <si>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</si>
  <si>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 xml:space="preserve">Безвозмездные поступления </t>
  </si>
  <si>
    <t>Национальная оборона</t>
  </si>
  <si>
    <t>Иные межбюджетные трансферты</t>
  </si>
  <si>
    <t>Доходы от продажи материальных и нематериальных активов</t>
  </si>
  <si>
    <t>Штрафные санкции, возмещение ущерба</t>
  </si>
  <si>
    <t xml:space="preserve">Здравоохранение </t>
  </si>
  <si>
    <t xml:space="preserve">Культура и  кинематография </t>
  </si>
  <si>
    <t>Жилищно-коммунальное хозяйство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</si>
  <si>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стаьей 227 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</si>
  <si>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</si>
  <si>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Единый сельскохохяйственный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</si>
  <si>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</si>
  <si>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</si>
  <si>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Денежные взыскания ( 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</si>
  <si>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</si>
  <si>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</si>
  <si>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</si>
  <si>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Плата за негативное воздействие на окружающую среду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</si>
  <si>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кодеса Российской Федерации </t>
  </si>
  <si>
    <t>ИТОГО НАЛОГОВЫЕ И НЕНАЛОГОВЫЕ ДОХОДЫ</t>
  </si>
  <si>
    <t>Доходы от возмещения ущерба при возниконовении страховых случаев</t>
  </si>
  <si>
    <t>Субсидии бюджетам бюджетной системы Российской Федерации (межбюджетные субсидии)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</si>
  <si>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</si>
  <si>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Бюджетные кредиты от других бюджетов бюджетной системы РФ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</si>
  <si>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</si>
  <si>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дифферецированных нормативов отчислений в местные бюджеты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</si>
  <si>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</si>
  <si>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Денежные взыскания (штрафы) за нарушение законодательства Российской Федерации об административных нарушениях, предусмотренные статьей 20.25 Кодекса Российской Федерации об административных правонарушениях</t>
  </si>
  <si>
    <t>Налог, взимаемый в связи с применением патентной системы налогооблажения</t>
  </si>
  <si>
    <t>Налог на имущество физических лиц</t>
  </si>
  <si>
    <t xml:space="preserve">Государственная пошлина по делам, рассматриваемым в судах общей юрисдикции, мировыми судьями 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</si>
  <si>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</si>
  <si>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</si>
  <si>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</si>
  <si>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</t>
  </si>
  <si>
    <t>Доходы от компенсации затрат государства</t>
  </si>
  <si>
    <t>Доходы от продажи квартир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</si>
  <si>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</si>
  <si>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</si>
  <si>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</si>
  <si>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</si>
  <si>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</si>
  <si>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</si>
  <si>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</si>
  <si>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</si>
  <si>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</si>
  <si>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</si>
  <si>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</si>
  <si>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</si>
  <si>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</si>
  <si>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Операции по управлению остатками средств на единых счетах бюджетов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</si>
  <si>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</si>
  <si>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</si>
  <si>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Государственная пошлина за государственную регистрацию, а также за совершение прочих юридически значимых действий (при обращении через многофункциональный центр)</t>
  </si>
  <si>
    <t>Дотации на выравнивание бюджетной обеспеченности</t>
  </si>
  <si>
    <t xml:space="preserve">Прочие безвозмездные поступления </t>
  </si>
  <si>
    <t>Налог, взимаемый с налогоплательщиков выбравших в качестве объекта налогооблажения доходы</t>
  </si>
  <si>
    <t>Информация об исполнении бюджета муниципального образования  - Осинниковский городской округ на 01 февраля 2019 года</t>
  </si>
  <si>
    <t>Исполнено на      01 февраля 2019 года</t>
  </si>
  <si>
    <t>Утверждено  на 2019 год, с учетом изменений</t>
  </si>
  <si>
    <t>Информация об исполнении бюджета муниципального образования  - Осинниковский городской округ на 01 марта 2019 года</t>
  </si>
  <si>
    <t>Исполнено на      01 марта 2019 года</t>
  </si>
  <si>
    <t>Информация об исполнении бюджета муниципального образования  - Осинниковский городской округ на 01 апреля 2019 года</t>
  </si>
  <si>
    <t>Утверждено Решением на 2019 год, с учетом изменений</t>
  </si>
  <si>
    <t>Исполнено на      01 апреля 2019 года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</si>
  <si>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</t>
  </si>
  <si>
    <t xml:space="preserve"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
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</si>
  <si>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
</t>
  </si>
  <si>
    <t xml:space="preserve">              </t>
  </si>
  <si>
    <t>Информация об исполнении бюджета муниципального образования  - Осинниковский городской округ на 01 мая 2019 года</t>
  </si>
  <si>
    <t>Исполнено на      01 мая 2019 года</t>
  </si>
  <si>
    <t>Информация об исполнении бюджета муниципального образования  - Осинниковский городской округ на 01 июня 2019 года</t>
  </si>
  <si>
    <t>Исполнено на  01 июня 2019 года</t>
  </si>
  <si>
    <t>св.400</t>
  </si>
  <si>
    <t>Информация об исполнении бюджета муниципального образования  - Осинниковский городской округ на 01 июля 2019 года</t>
  </si>
  <si>
    <t>Исполнено на      01 августа 2019 года</t>
  </si>
  <si>
    <t>Информация об исполнении бюджета муниципального образования  - Осинниковский городской округ на 01 августа 2019 года</t>
  </si>
  <si>
    <t>Исполнено на      01 июля  2019 года</t>
  </si>
  <si>
    <t>Информация об исполнении бюджета муниципального образования  - Осинниковский городской округ на 01 сентября 2019 года</t>
  </si>
  <si>
    <t>Исполнено на      01 сентября  2019 года</t>
  </si>
  <si>
    <t>Информация об исполнении бюджета муниципального образования  - Осинниковский городской округ на 01 октября 2019 года</t>
  </si>
  <si>
    <t>Исполнено на      01 октября  2019 года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</si>
  <si>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</si>
  <si>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</si>
  <si>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</si>
  <si>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</si>
  <si>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Информация об исполнении бюджета муниципального образования  - Осинниковский городской округ на 01 ноября 2019 года</t>
  </si>
  <si>
    <t>Исполнено на      01 ноября  2019 года</t>
  </si>
  <si>
    <t>Информация об исполнении бюджета муниципального образования  - Осинниковский городской округ на 01 декабря 2019 года</t>
  </si>
  <si>
    <t>Исполнено на      01 декабря  2019 года</t>
  </si>
  <si>
    <t>Налог на доходы физических лиц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</si>
  <si>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</si>
  <si>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</si>
  <si>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</si>
  <si>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</si>
  <si>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</si>
  <si>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Доходы от оказания платных услуг и компенсации затрат государства</t>
  </si>
  <si>
    <t>Штрафны,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</si>
  <si>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</si>
  <si>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</si>
  <si>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</t>
  </si>
  <si>
    <t>Платежи в целях возмещения причиненного ущерба (убытков)</t>
  </si>
  <si>
    <t xml:space="preserve">Культура, кинематография </t>
  </si>
  <si>
    <t>Погашение кредитов от кредитных организаций в валюте Российской Федерации</t>
  </si>
  <si>
    <t>Бюджетные кредиты из других бюджетов бюджетной системы РФ в валюте РФ</t>
  </si>
  <si>
    <t>План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</si>
  <si>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</si>
  <si>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Исполнено</t>
  </si>
  <si>
    <t>Погашение бюджетных кредитов полученных из других бюджетов бюджетной системы Российской Федерации в валюте Российской Федерации</t>
  </si>
  <si>
    <t>Дотации бюджетам на поддержку мер по обеспечению сбалансированности бюджетов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</si>
  <si>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</si>
  <si>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Единый сельскохозяйственный налог</t>
  </si>
  <si>
    <t>Привлечение кредитов от кредитных организаций  в валюте Российской Федерации</t>
  </si>
  <si>
    <t>Код</t>
  </si>
  <si>
    <t>1 01 00000</t>
  </si>
  <si>
    <t>1 01 02010</t>
  </si>
  <si>
    <t>1 01 02020</t>
  </si>
  <si>
    <t>1 01 02030</t>
  </si>
  <si>
    <t>1 01 02040</t>
  </si>
  <si>
    <t>1 03 00000</t>
  </si>
  <si>
    <t>1 03 02000</t>
  </si>
  <si>
    <t>1 03 02230</t>
  </si>
  <si>
    <t>1 03 02240</t>
  </si>
  <si>
    <t>1 03 02250</t>
  </si>
  <si>
    <t>1 03 02260</t>
  </si>
  <si>
    <t>1 05 00000</t>
  </si>
  <si>
    <t>1 05 01000</t>
  </si>
  <si>
    <t>1 05 02000</t>
  </si>
  <si>
    <t>1 05 03000</t>
  </si>
  <si>
    <t>1 05 04000</t>
  </si>
  <si>
    <t>1 06 00000</t>
  </si>
  <si>
    <t>1 06 01000</t>
  </si>
  <si>
    <t>1 06 04000</t>
  </si>
  <si>
    <t>1 06 06000</t>
  </si>
  <si>
    <t>1 08 00000</t>
  </si>
  <si>
    <t>1 08 03000</t>
  </si>
  <si>
    <t>1 08 06000</t>
  </si>
  <si>
    <t>1 08 07000</t>
  </si>
  <si>
    <t>1 09 00000</t>
  </si>
  <si>
    <t>1 09 04050</t>
  </si>
  <si>
    <t>1 11 00000</t>
  </si>
  <si>
    <t>1 11 05000</t>
  </si>
  <si>
    <t>1 11 07000</t>
  </si>
  <si>
    <t>1 11 09000</t>
  </si>
  <si>
    <t>1 12 00000</t>
  </si>
  <si>
    <t>1 12 01000</t>
  </si>
  <si>
    <t>1 13 00000</t>
  </si>
  <si>
    <t>1 13 01000</t>
  </si>
  <si>
    <t>1 13 02000</t>
  </si>
  <si>
    <t>1 14 0000</t>
  </si>
  <si>
    <t>1 14 01000</t>
  </si>
  <si>
    <t>1 14 02000</t>
  </si>
  <si>
    <t>1 14 06000</t>
  </si>
  <si>
    <t>1 16 00000</t>
  </si>
  <si>
    <t>1 16 01000</t>
  </si>
  <si>
    <t>1 16 01050</t>
  </si>
  <si>
    <t>1 16 01060</t>
  </si>
  <si>
    <t>1 16 01070</t>
  </si>
  <si>
    <t>1 16 01093</t>
  </si>
  <si>
    <t>1 16 01133</t>
  </si>
  <si>
    <t>1 16 01143</t>
  </si>
  <si>
    <t>1 16 01153</t>
  </si>
  <si>
    <t>1 16 01173</t>
  </si>
  <si>
    <t>1 16 01193</t>
  </si>
  <si>
    <t>1 16 01194</t>
  </si>
  <si>
    <t>1 16 01200</t>
  </si>
  <si>
    <t>1 16 02000</t>
  </si>
  <si>
    <t>1 16 07000</t>
  </si>
  <si>
    <t>1 16 10000</t>
  </si>
  <si>
    <t>1 17 00000</t>
  </si>
  <si>
    <t>2 00 00000</t>
  </si>
  <si>
    <t>2 02 00000</t>
  </si>
  <si>
    <t>2 02 10000</t>
  </si>
  <si>
    <t>2 02 15001</t>
  </si>
  <si>
    <t>2 02 15002</t>
  </si>
  <si>
    <t>2 02 20000</t>
  </si>
  <si>
    <t>2 02 30000</t>
  </si>
  <si>
    <t>2 02 40000</t>
  </si>
  <si>
    <t>2 07 00000</t>
  </si>
  <si>
    <t>2 19 00000</t>
  </si>
  <si>
    <t>Инициативные платежи</t>
  </si>
  <si>
    <t>1 17 15000</t>
  </si>
  <si>
    <t xml:space="preserve">Привлечение бюджетных кредитов из других бюджетов бюджетной системы Российской Федерации в валюте Российской Федерации
</t>
  </si>
  <si>
    <t>1 16 01083</t>
  </si>
  <si>
    <t>Информация об исполнении бюджета Осинниковского городского округа Кемеровской области - Кузбасса  на 1 февраля 2022 года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</si>
  <si>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</si>
  <si>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</si>
  <si>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</si>
  <si>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</si>
  <si>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</si>
  <si>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</si>
  <si>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</si>
  <si>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</si>
  <si>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</si>
  <si>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</si>
  <si>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</si>
  <si>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</si>
  <si>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1 01 02000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</si>
  <si>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стаьей 227 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</si>
  <si>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</si>
  <si>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 Российской Федерации 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</si>
  <si>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 Российской Федерации  и местными бюджетами с учетом установленных дифферецированных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</si>
  <si>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 Российской Федерации  и местными бюджетами с учетом установленых дифференцированных нормативов отчислений в местные бюджеты</t>
  </si>
  <si>
    <t>ИТОГО НАЛОГОВЫЕ ДОХОДЫ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</si>
  <si>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</si>
  <si>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 xml:space="preserve">1 16 01090 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</si>
  <si>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</si>
  <si>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1 16 01130 </t>
  </si>
  <si>
    <t>св.300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</si>
  <si>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</si>
  <si>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1 16 01140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</si>
  <si>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</si>
  <si>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1 16 01150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</si>
  <si>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</si>
  <si>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1 16 01170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</si>
  <si>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</si>
  <si>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1 16 01190 </t>
  </si>
  <si>
    <t>ИТОГО НЕНАЛОГОВЫЕ ДОХОДЫ</t>
  </si>
  <si>
    <t>Заместитель главы городского округа по финансам</t>
  </si>
  <si>
    <t>Начальник финансового управления</t>
  </si>
  <si>
    <t>Э. А. Баландина</t>
  </si>
  <si>
    <t>Исполнитель: А. М. Нагорная Тел.: 4-26-90</t>
  </si>
  <si>
    <t>Информация об исполнении бюджета Осинниковского городского округа Кемеровской области - Кузбасса  на 1 марта 2022 года</t>
  </si>
  <si>
    <t>Изменение остатков средств на счетах по учёту средств бюджетов</t>
  </si>
  <si>
    <t>Обслуживание  государственного (муниципального)  долга</t>
  </si>
  <si>
    <t>Информация об исполнении бюджета Осинниковского городского округа Кемеровской области - Кузбасса  на 1 апреля 2022 года</t>
  </si>
  <si>
    <t>Информация об исполнении бюджета Осинниковского городского округа Кемеровской области - Кузбасса  на 1 мая 2022 года</t>
  </si>
  <si>
    <t>Информация об исполнении бюджета Осинниковского городского округа Кемеровской области - Кузбасса  на 1 июня 2022 года</t>
  </si>
  <si>
    <t>Информация об исполнении бюджета Осинниковского городского округа Кемеровской области - Кузбасса  на 1 июля 2022 года</t>
  </si>
  <si>
    <t>Информация об исполнении бюджета Осинниковского городского округа Кемеровской области - Кузбасса  на 1 августа 2022 года</t>
  </si>
  <si>
    <t>Информация об исполнении бюджета Осинниковского городского округа Кемеровской области - Кузбасса  на 1 сентября 2022 года</t>
  </si>
  <si>
    <t>Информация об исполнении бюджета Осинниковского городского округа Кемеровской области - Кузбасса  на 1 октября 2022 года</t>
  </si>
  <si>
    <t>Информация об исполнении бюджета Осинниковского городского округа Кемеровской области - Кузбасса  на 1 ноября 2022 года</t>
  </si>
  <si>
    <t>Информация об исполнении бюджета Осинниковского городского округа Кемеровской области - Кузбасса  на 1 декабря 2022 года</t>
  </si>
  <si>
    <t>Охрана окружающей среды</t>
  </si>
  <si>
    <t>Информация об исполнении бюджета Осинниковского городского округа Кемеровской области - Кузбасса  на 31 декабря 2022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</si>
</sst>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"/>
    <numFmt numFmtId="174" formatCode="0000"/>
    <numFmt numFmtId="175" formatCode="#\ ##0.00"/>
    <numFmt numFmtId="176" formatCode="#,##0.0"/>
    <numFmt numFmtId="177" formatCode="#,##0.000"/>
    <numFmt numFmtId="178" formatCode="0.0%"/>
  </numFmts>
  <fonts count="6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 Cyr"/>
      <family val="0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Arial Cyr"/>
      <family val="0"/>
    </font>
    <font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4" fontId="54" fillId="32" borderId="10" xfId="0" applyNumberFormat="1" applyFont="1" applyFill="1" applyBorder="1" applyAlignment="1">
      <alignment horizontal="center" vertical="justify" wrapText="1"/>
    </xf>
    <xf numFmtId="2" fontId="54" fillId="32" borderId="11" xfId="0" applyNumberFormat="1" applyFont="1" applyFill="1" applyBorder="1" applyAlignment="1">
      <alignment horizontal="center" vertical="center" wrapText="1"/>
    </xf>
    <xf numFmtId="4" fontId="54" fillId="32" borderId="0" xfId="0" applyNumberFormat="1" applyFont="1" applyFill="1" applyBorder="1" applyAlignment="1">
      <alignment horizontal="center" vertical="justify" wrapText="1"/>
    </xf>
    <xf numFmtId="0" fontId="54" fillId="32" borderId="12" xfId="0" applyFont="1" applyFill="1" applyBorder="1" applyAlignment="1">
      <alignment horizontal="center" vertical="center" wrapText="1"/>
    </xf>
    <xf numFmtId="4" fontId="54" fillId="32" borderId="13" xfId="0" applyNumberFormat="1" applyFont="1" applyFill="1" applyBorder="1" applyAlignment="1">
      <alignment horizontal="center" vertical="justify" wrapText="1"/>
    </xf>
    <xf numFmtId="0" fontId="54" fillId="32" borderId="14" xfId="0" applyFont="1" applyFill="1" applyBorder="1" applyAlignment="1">
      <alignment horizontal="center" vertical="center" wrapText="1"/>
    </xf>
    <xf numFmtId="1" fontId="54" fillId="32" borderId="15" xfId="0" applyNumberFormat="1" applyFont="1" applyFill="1" applyBorder="1" applyAlignment="1">
      <alignment horizontal="center"/>
    </xf>
    <xf numFmtId="0" fontId="54" fillId="32" borderId="15" xfId="0" applyNumberFormat="1" applyFont="1" applyFill="1" applyBorder="1" applyAlignment="1">
      <alignment horizontal="center"/>
    </xf>
    <xf numFmtId="176" fontId="55" fillId="32" borderId="15" xfId="0" applyNumberFormat="1" applyFont="1" applyFill="1" applyBorder="1" applyAlignment="1">
      <alignment horizontal="right"/>
    </xf>
    <xf numFmtId="172" fontId="55" fillId="32" borderId="15" xfId="0" applyNumberFormat="1" applyFont="1" applyFill="1" applyBorder="1" applyAlignment="1">
      <alignment horizontal="right"/>
    </xf>
    <xf numFmtId="172" fontId="56" fillId="32" borderId="15" xfId="0" applyNumberFormat="1" applyFont="1" applyFill="1" applyBorder="1" applyAlignment="1">
      <alignment horizontal="right"/>
    </xf>
    <xf numFmtId="176" fontId="54" fillId="32" borderId="15" xfId="0" applyNumberFormat="1" applyFont="1" applyFill="1" applyBorder="1" applyAlignment="1">
      <alignment horizontal="right"/>
    </xf>
    <xf numFmtId="172" fontId="54" fillId="32" borderId="15" xfId="0" applyNumberFormat="1" applyFont="1" applyFill="1" applyBorder="1" applyAlignment="1">
      <alignment horizontal="right"/>
    </xf>
    <xf numFmtId="176" fontId="57" fillId="32" borderId="15" xfId="0" applyNumberFormat="1" applyFont="1" applyFill="1" applyBorder="1" applyAlignment="1">
      <alignment horizontal="right"/>
    </xf>
    <xf numFmtId="172" fontId="57" fillId="32" borderId="15" xfId="0" applyNumberFormat="1" applyFont="1" applyFill="1" applyBorder="1" applyAlignment="1">
      <alignment horizontal="right"/>
    </xf>
    <xf numFmtId="176" fontId="58" fillId="32" borderId="15" xfId="0" applyNumberFormat="1" applyFont="1" applyFill="1" applyBorder="1" applyAlignment="1">
      <alignment horizontal="right"/>
    </xf>
    <xf numFmtId="176" fontId="59" fillId="32" borderId="15" xfId="0" applyNumberFormat="1" applyFont="1" applyFill="1" applyBorder="1" applyAlignment="1">
      <alignment horizontal="right"/>
    </xf>
    <xf numFmtId="172" fontId="59" fillId="32" borderId="15" xfId="0" applyNumberFormat="1" applyFont="1" applyFill="1" applyBorder="1" applyAlignment="1">
      <alignment horizontal="right"/>
    </xf>
    <xf numFmtId="177" fontId="59" fillId="32" borderId="15" xfId="0" applyNumberFormat="1" applyFont="1" applyFill="1" applyBorder="1" applyAlignment="1">
      <alignment horizontal="right"/>
    </xf>
    <xf numFmtId="4" fontId="55" fillId="32" borderId="15" xfId="0" applyNumberFormat="1" applyFont="1" applyFill="1" applyBorder="1" applyAlignment="1">
      <alignment horizontal="right"/>
    </xf>
    <xf numFmtId="172" fontId="58" fillId="32" borderId="15" xfId="0" applyNumberFormat="1" applyFont="1" applyFill="1" applyBorder="1" applyAlignment="1">
      <alignment horizontal="right"/>
    </xf>
    <xf numFmtId="0" fontId="60" fillId="32" borderId="0" xfId="0" applyFont="1" applyFill="1" applyAlignment="1">
      <alignment/>
    </xf>
    <xf numFmtId="0" fontId="61" fillId="32" borderId="15" xfId="0" applyNumberFormat="1" applyFont="1" applyFill="1" applyBorder="1" applyAlignment="1">
      <alignment horizontal="center" wrapText="1"/>
    </xf>
    <xf numFmtId="0" fontId="60" fillId="32" borderId="0" xfId="0" applyNumberFormat="1" applyFont="1" applyFill="1" applyAlignment="1">
      <alignment horizontal="center"/>
    </xf>
    <xf numFmtId="0" fontId="62" fillId="32" borderId="15" xfId="0" applyNumberFormat="1" applyFont="1" applyFill="1" applyBorder="1" applyAlignment="1">
      <alignment wrapText="1"/>
    </xf>
    <xf numFmtId="0" fontId="61" fillId="32" borderId="15" xfId="0" applyNumberFormat="1" applyFont="1" applyFill="1" applyBorder="1" applyAlignment="1">
      <alignment wrapText="1"/>
    </xf>
    <xf numFmtId="49" fontId="61" fillId="32" borderId="0" xfId="0" applyNumberFormat="1" applyFont="1" applyFill="1" applyAlignment="1">
      <alignment wrapText="1"/>
    </xf>
    <xf numFmtId="49" fontId="61" fillId="32" borderId="15" xfId="0" applyNumberFormat="1" applyFont="1" applyFill="1" applyBorder="1" applyAlignment="1">
      <alignment wrapText="1"/>
    </xf>
    <xf numFmtId="49" fontId="62" fillId="32" borderId="16" xfId="0" applyNumberFormat="1" applyFont="1" applyFill="1" applyBorder="1" applyAlignment="1">
      <alignment wrapText="1"/>
    </xf>
    <xf numFmtId="0" fontId="61" fillId="32" borderId="0" xfId="0" applyNumberFormat="1" applyFont="1" applyFill="1" applyAlignment="1">
      <alignment wrapText="1"/>
    </xf>
    <xf numFmtId="0" fontId="63" fillId="32" borderId="15" xfId="0" applyNumberFormat="1" applyFont="1" applyFill="1" applyBorder="1" applyAlignment="1">
      <alignment wrapText="1"/>
    </xf>
    <xf numFmtId="172" fontId="60" fillId="32" borderId="0" xfId="0" applyNumberFormat="1" applyFont="1" applyFill="1" applyAlignment="1">
      <alignment/>
    </xf>
    <xf numFmtId="0" fontId="62" fillId="32" borderId="15" xfId="0" applyFont="1" applyFill="1" applyBorder="1" applyAlignment="1">
      <alignment wrapText="1"/>
    </xf>
    <xf numFmtId="176" fontId="56" fillId="32" borderId="15" xfId="0" applyNumberFormat="1" applyFont="1" applyFill="1" applyBorder="1" applyAlignment="1">
      <alignment/>
    </xf>
    <xf numFmtId="176" fontId="54" fillId="32" borderId="0" xfId="0" applyNumberFormat="1" applyFont="1" applyFill="1" applyAlignment="1">
      <alignment/>
    </xf>
    <xf numFmtId="0" fontId="54" fillId="32" borderId="0" xfId="0" applyFont="1" applyFill="1" applyAlignment="1">
      <alignment/>
    </xf>
    <xf numFmtId="0" fontId="61" fillId="32" borderId="15" xfId="0" applyFont="1" applyFill="1" applyBorder="1" applyAlignment="1">
      <alignment vertical="center" wrapText="1"/>
    </xf>
    <xf numFmtId="176" fontId="59" fillId="32" borderId="15" xfId="0" applyNumberFormat="1" applyFont="1" applyFill="1" applyBorder="1" applyAlignment="1">
      <alignment/>
    </xf>
    <xf numFmtId="4" fontId="59" fillId="32" borderId="15" xfId="0" applyNumberFormat="1" applyFont="1" applyFill="1" applyBorder="1" applyAlignment="1">
      <alignment/>
    </xf>
    <xf numFmtId="176" fontId="56" fillId="32" borderId="16" xfId="0" applyNumberFormat="1" applyFont="1" applyFill="1" applyBorder="1" applyAlignment="1">
      <alignment/>
    </xf>
    <xf numFmtId="4" fontId="56" fillId="32" borderId="15" xfId="0" applyNumberFormat="1" applyFont="1" applyFill="1" applyBorder="1" applyAlignment="1">
      <alignment horizontal="right"/>
    </xf>
    <xf numFmtId="176" fontId="59" fillId="32" borderId="16" xfId="0" applyNumberFormat="1" applyFont="1" applyFill="1" applyBorder="1" applyAlignment="1">
      <alignment/>
    </xf>
    <xf numFmtId="4" fontId="59" fillId="32" borderId="15" xfId="0" applyNumberFormat="1" applyFont="1" applyFill="1" applyBorder="1" applyAlignment="1">
      <alignment horizontal="right"/>
    </xf>
    <xf numFmtId="4" fontId="59" fillId="32" borderId="15" xfId="0" applyNumberFormat="1" applyFont="1" applyFill="1" applyBorder="1" applyAlignment="1">
      <alignment/>
    </xf>
    <xf numFmtId="176" fontId="56" fillId="32" borderId="17" xfId="0" applyNumberFormat="1" applyFont="1" applyFill="1" applyBorder="1" applyAlignment="1">
      <alignment/>
    </xf>
    <xf numFmtId="4" fontId="56" fillId="32" borderId="17" xfId="0" applyNumberFormat="1" applyFont="1" applyFill="1" applyBorder="1" applyAlignment="1">
      <alignment/>
    </xf>
    <xf numFmtId="4" fontId="56" fillId="32" borderId="15" xfId="0" applyNumberFormat="1" applyFont="1" applyFill="1" applyBorder="1" applyAlignment="1">
      <alignment/>
    </xf>
    <xf numFmtId="0" fontId="61" fillId="32" borderId="0" xfId="0" applyFont="1" applyFill="1" applyAlignment="1">
      <alignment wrapText="1"/>
    </xf>
    <xf numFmtId="4" fontId="54" fillId="32" borderId="0" xfId="0" applyNumberFormat="1" applyFont="1" applyFill="1" applyAlignment="1">
      <alignment horizontal="right"/>
    </xf>
    <xf numFmtId="0" fontId="62" fillId="32" borderId="0" xfId="0" applyNumberFormat="1" applyFont="1" applyFill="1" applyBorder="1" applyAlignment="1">
      <alignment wrapText="1"/>
    </xf>
    <xf numFmtId="4" fontId="55" fillId="32" borderId="0" xfId="0" applyNumberFormat="1" applyFont="1" applyFill="1" applyBorder="1" applyAlignment="1">
      <alignment horizontal="right"/>
    </xf>
    <xf numFmtId="176" fontId="55" fillId="32" borderId="0" xfId="0" applyNumberFormat="1" applyFont="1" applyFill="1" applyBorder="1" applyAlignment="1">
      <alignment horizontal="right"/>
    </xf>
    <xf numFmtId="172" fontId="55" fillId="32" borderId="0" xfId="0" applyNumberFormat="1" applyFont="1" applyFill="1" applyBorder="1" applyAlignment="1">
      <alignment horizontal="right"/>
    </xf>
    <xf numFmtId="4" fontId="56" fillId="32" borderId="15" xfId="0" applyNumberFormat="1" applyFont="1" applyFill="1" applyBorder="1" applyAlignment="1">
      <alignment/>
    </xf>
    <xf numFmtId="4" fontId="56" fillId="32" borderId="0" xfId="0" applyNumberFormat="1" applyFont="1" applyFill="1" applyBorder="1" applyAlignment="1">
      <alignment/>
    </xf>
    <xf numFmtId="4" fontId="56" fillId="32" borderId="0" xfId="0" applyNumberFormat="1" applyFont="1" applyFill="1" applyBorder="1" applyAlignment="1">
      <alignment horizontal="right"/>
    </xf>
    <xf numFmtId="4" fontId="59" fillId="32" borderId="0" xfId="0" applyNumberFormat="1" applyFont="1" applyFill="1" applyBorder="1" applyAlignment="1">
      <alignment horizontal="right"/>
    </xf>
    <xf numFmtId="4" fontId="59" fillId="32" borderId="0" xfId="0" applyNumberFormat="1" applyFont="1" applyFill="1" applyBorder="1" applyAlignment="1">
      <alignment/>
    </xf>
    <xf numFmtId="4" fontId="56" fillId="32" borderId="0" xfId="0" applyNumberFormat="1" applyFont="1" applyFill="1" applyBorder="1" applyAlignment="1">
      <alignment/>
    </xf>
    <xf numFmtId="0" fontId="61" fillId="32" borderId="0" xfId="0" applyFont="1" applyFill="1" applyBorder="1" applyAlignment="1">
      <alignment horizontal="left" vertical="center" wrapText="1"/>
    </xf>
    <xf numFmtId="0" fontId="60" fillId="32" borderId="15" xfId="0" applyFont="1" applyFill="1" applyBorder="1" applyAlignment="1">
      <alignment/>
    </xf>
    <xf numFmtId="4" fontId="59" fillId="32" borderId="0" xfId="0" applyNumberFormat="1" applyFont="1" applyFill="1" applyBorder="1" applyAlignment="1">
      <alignment/>
    </xf>
    <xf numFmtId="176" fontId="56" fillId="32" borderId="15" xfId="0" applyNumberFormat="1" applyFont="1" applyFill="1" applyBorder="1" applyAlignment="1">
      <alignment/>
    </xf>
    <xf numFmtId="0" fontId="57" fillId="32" borderId="15" xfId="0" applyFont="1" applyFill="1" applyBorder="1" applyAlignment="1">
      <alignment horizontal="center"/>
    </xf>
    <xf numFmtId="0" fontId="54" fillId="32" borderId="15" xfId="0" applyFont="1" applyFill="1" applyBorder="1" applyAlignment="1">
      <alignment horizontal="center"/>
    </xf>
    <xf numFmtId="3" fontId="57" fillId="32" borderId="15" xfId="0" applyNumberFormat="1" applyFont="1" applyFill="1" applyBorder="1" applyAlignment="1">
      <alignment horizontal="center"/>
    </xf>
    <xf numFmtId="0" fontId="57" fillId="32" borderId="15" xfId="0" applyFont="1" applyFill="1" applyBorder="1" applyAlignment="1">
      <alignment/>
    </xf>
    <xf numFmtId="174" fontId="54" fillId="32" borderId="15" xfId="0" applyNumberFormat="1" applyFont="1" applyFill="1" applyBorder="1" applyAlignment="1">
      <alignment horizontal="center"/>
    </xf>
    <xf numFmtId="0" fontId="55" fillId="32" borderId="0" xfId="0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left" vertical="top" wrapText="1"/>
    </xf>
    <xf numFmtId="4" fontId="60" fillId="32" borderId="0" xfId="0" applyNumberFormat="1" applyFont="1" applyFill="1" applyAlignment="1">
      <alignment/>
    </xf>
    <xf numFmtId="4" fontId="60" fillId="32" borderId="0" xfId="0" applyNumberFormat="1" applyFont="1" applyFill="1" applyAlignment="1">
      <alignment horizontal="center"/>
    </xf>
    <xf numFmtId="49" fontId="57" fillId="32" borderId="15" xfId="0" applyNumberFormat="1" applyFont="1" applyFill="1" applyBorder="1" applyAlignment="1">
      <alignment wrapText="1"/>
    </xf>
    <xf numFmtId="49" fontId="55" fillId="32" borderId="15" xfId="0" applyNumberFormat="1" applyFont="1" applyFill="1" applyBorder="1" applyAlignment="1">
      <alignment wrapText="1"/>
    </xf>
    <xf numFmtId="178" fontId="55" fillId="32" borderId="15" xfId="0" applyNumberFormat="1" applyFont="1" applyFill="1" applyBorder="1" applyAlignment="1">
      <alignment horizontal="right"/>
    </xf>
    <xf numFmtId="4" fontId="64" fillId="32" borderId="0" xfId="0" applyNumberFormat="1" applyFont="1" applyFill="1" applyAlignment="1">
      <alignment/>
    </xf>
    <xf numFmtId="0" fontId="64" fillId="32" borderId="0" xfId="0" applyFont="1" applyFill="1" applyAlignment="1">
      <alignment/>
    </xf>
    <xf numFmtId="0" fontId="54" fillId="32" borderId="15" xfId="0" applyNumberFormat="1" applyFont="1" applyFill="1" applyBorder="1" applyAlignment="1">
      <alignment wrapText="1"/>
    </xf>
    <xf numFmtId="177" fontId="54" fillId="32" borderId="15" xfId="0" applyNumberFormat="1" applyFont="1" applyFill="1" applyBorder="1" applyAlignment="1">
      <alignment horizontal="right"/>
    </xf>
    <xf numFmtId="0" fontId="5" fillId="32" borderId="15" xfId="42" applyFont="1" applyFill="1" applyBorder="1" applyAlignment="1" applyProtection="1">
      <alignment wrapText="1"/>
      <protection/>
    </xf>
    <xf numFmtId="0" fontId="5" fillId="32" borderId="15" xfId="0" applyNumberFormat="1" applyFont="1" applyFill="1" applyBorder="1" applyAlignment="1">
      <alignment horizontal="left" vertical="center" wrapText="1"/>
    </xf>
    <xf numFmtId="0" fontId="4" fillId="32" borderId="15" xfId="0" applyFont="1" applyFill="1" applyBorder="1" applyAlignment="1">
      <alignment horizontal="left" vertical="center" wrapText="1"/>
    </xf>
    <xf numFmtId="0" fontId="3" fillId="32" borderId="15" xfId="0" applyFont="1" applyFill="1" applyBorder="1" applyAlignment="1">
      <alignment horizontal="center" wrapText="1"/>
    </xf>
    <xf numFmtId="0" fontId="4" fillId="32" borderId="15" xfId="0" applyNumberFormat="1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justify" vertical="top" wrapText="1"/>
    </xf>
    <xf numFmtId="0" fontId="2" fillId="32" borderId="15" xfId="0" applyFont="1" applyFill="1" applyBorder="1" applyAlignment="1">
      <alignment horizontal="center"/>
    </xf>
    <xf numFmtId="0" fontId="57" fillId="32" borderId="15" xfId="0" applyNumberFormat="1" applyFont="1" applyFill="1" applyBorder="1" applyAlignment="1">
      <alignment wrapText="1"/>
    </xf>
    <xf numFmtId="4" fontId="65" fillId="32" borderId="0" xfId="0" applyNumberFormat="1" applyFont="1" applyFill="1" applyAlignment="1">
      <alignment/>
    </xf>
    <xf numFmtId="0" fontId="65" fillId="32" borderId="0" xfId="0" applyFont="1" applyFill="1" applyAlignment="1">
      <alignment/>
    </xf>
    <xf numFmtId="4" fontId="57" fillId="32" borderId="15" xfId="0" applyNumberFormat="1" applyFont="1" applyFill="1" applyBorder="1" applyAlignment="1">
      <alignment horizontal="right"/>
    </xf>
    <xf numFmtId="176" fontId="54" fillId="32" borderId="15" xfId="0" applyNumberFormat="1" applyFont="1" applyFill="1" applyBorder="1" applyAlignment="1">
      <alignment/>
    </xf>
    <xf numFmtId="10" fontId="60" fillId="32" borderId="0" xfId="0" applyNumberFormat="1" applyFont="1" applyFill="1" applyAlignment="1">
      <alignment/>
    </xf>
    <xf numFmtId="0" fontId="61" fillId="32" borderId="18" xfId="0" applyNumberFormat="1" applyFont="1" applyFill="1" applyBorder="1" applyAlignment="1">
      <alignment horizontal="center" vertical="justify" wrapText="1"/>
    </xf>
    <xf numFmtId="0" fontId="61" fillId="32" borderId="19" xfId="0" applyFont="1" applyFill="1" applyBorder="1" applyAlignment="1">
      <alignment vertical="justify" wrapText="1"/>
    </xf>
    <xf numFmtId="0" fontId="61" fillId="32" borderId="20" xfId="0" applyFont="1" applyFill="1" applyBorder="1" applyAlignment="1">
      <alignment vertical="justify" wrapText="1"/>
    </xf>
    <xf numFmtId="0" fontId="55" fillId="32" borderId="0" xfId="0" applyNumberFormat="1" applyFont="1" applyFill="1" applyAlignment="1">
      <alignment horizontal="center" wrapText="1"/>
    </xf>
    <xf numFmtId="4" fontId="54" fillId="32" borderId="21" xfId="0" applyNumberFormat="1" applyFont="1" applyFill="1" applyBorder="1" applyAlignment="1">
      <alignment horizontal="center" vertical="justify" wrapText="1"/>
    </xf>
    <xf numFmtId="4" fontId="54" fillId="32" borderId="22" xfId="0" applyNumberFormat="1" applyFont="1" applyFill="1" applyBorder="1" applyAlignment="1">
      <alignment horizontal="center" vertical="justify" wrapText="1"/>
    </xf>
    <xf numFmtId="4" fontId="54" fillId="32" borderId="23" xfId="0" applyNumberFormat="1" applyFont="1" applyFill="1" applyBorder="1" applyAlignment="1">
      <alignment horizontal="center" vertical="justify" wrapText="1"/>
    </xf>
    <xf numFmtId="176" fontId="54" fillId="32" borderId="24" xfId="0" applyNumberFormat="1" applyFont="1" applyFill="1" applyBorder="1" applyAlignment="1">
      <alignment horizontal="center" vertical="center" wrapText="1"/>
    </xf>
    <xf numFmtId="176" fontId="54" fillId="32" borderId="25" xfId="0" applyNumberFormat="1" applyFont="1" applyFill="1" applyBorder="1" applyAlignment="1">
      <alignment horizontal="center" vertical="center" wrapText="1"/>
    </xf>
    <xf numFmtId="176" fontId="54" fillId="32" borderId="26" xfId="0" applyNumberFormat="1" applyFont="1" applyFill="1" applyBorder="1" applyAlignment="1">
      <alignment horizontal="center" vertical="center" wrapText="1"/>
    </xf>
    <xf numFmtId="0" fontId="54" fillId="32" borderId="18" xfId="0" applyFont="1" applyFill="1" applyBorder="1" applyAlignment="1">
      <alignment horizontal="center" vertical="center" wrapText="1"/>
    </xf>
    <xf numFmtId="0" fontId="54" fillId="32" borderId="19" xfId="0" applyFont="1" applyFill="1" applyBorder="1" applyAlignment="1">
      <alignment horizontal="center" vertical="center" wrapText="1"/>
    </xf>
    <xf numFmtId="0" fontId="54" fillId="32" borderId="20" xfId="0" applyFont="1" applyFill="1" applyBorder="1" applyAlignment="1">
      <alignment horizontal="center" vertical="center" wrapText="1"/>
    </xf>
    <xf numFmtId="0" fontId="54" fillId="32" borderId="18" xfId="0" applyFont="1" applyFill="1" applyBorder="1" applyAlignment="1">
      <alignment horizontal="center" vertical="justify"/>
    </xf>
    <xf numFmtId="0" fontId="54" fillId="32" borderId="19" xfId="0" applyFont="1" applyFill="1" applyBorder="1" applyAlignment="1">
      <alignment horizontal="center" vertical="justify"/>
    </xf>
    <xf numFmtId="0" fontId="54" fillId="32" borderId="20" xfId="0" applyFont="1" applyFill="1" applyBorder="1" applyAlignment="1">
      <alignment horizontal="center" vertical="justify"/>
    </xf>
    <xf numFmtId="4" fontId="54" fillId="32" borderId="21" xfId="0" applyNumberFormat="1" applyFont="1" applyFill="1" applyBorder="1" applyAlignment="1">
      <alignment horizontal="center" vertical="center" wrapText="1"/>
    </xf>
    <xf numFmtId="4" fontId="54" fillId="32" borderId="22" xfId="0" applyNumberFormat="1" applyFont="1" applyFill="1" applyBorder="1" applyAlignment="1">
      <alignment horizontal="center" vertical="center" wrapText="1"/>
    </xf>
    <xf numFmtId="4" fontId="54" fillId="32" borderId="2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86">
      <selection activeCell="A2" sqref="A1:IV16384"/>
    </sheetView>
  </sheetViews>
  <sheetFormatPr defaultColWidth="9.00390625" defaultRowHeight="12.75"/>
  <cols>
    <col min="1" max="1" width="44.50390625" style="48" customWidth="1"/>
    <col min="2" max="2" width="15.375" style="49" customWidth="1"/>
    <col min="3" max="3" width="15.375" style="49" hidden="1" customWidth="1"/>
    <col min="4" max="4" width="16.00390625" style="35" customWidth="1"/>
    <col min="5" max="5" width="13.875" style="36" hidden="1" customWidth="1"/>
    <col min="6" max="6" width="13.625" style="36" customWidth="1"/>
    <col min="7" max="7" width="9.125" style="22" customWidth="1"/>
    <col min="8" max="16384" width="8.875" style="22" customWidth="1"/>
  </cols>
  <sheetData>
    <row r="1" spans="1:6" ht="39" customHeight="1" thickBot="1">
      <c r="A1" s="96" t="s">
        <v>89</v>
      </c>
      <c r="B1" s="96"/>
      <c r="C1" s="96"/>
      <c r="D1" s="96"/>
      <c r="E1" s="96"/>
      <c r="F1" s="96"/>
    </row>
    <row r="2" spans="1:6" ht="12.75">
      <c r="A2" s="93" t="s">
        <v>15</v>
      </c>
      <c r="B2" s="97" t="s">
        <v>91</v>
      </c>
      <c r="C2" s="1"/>
      <c r="D2" s="100" t="s">
        <v>90</v>
      </c>
      <c r="E2" s="2"/>
      <c r="F2" s="103" t="s">
        <v>0</v>
      </c>
    </row>
    <row r="3" spans="1:6" ht="12.75" customHeight="1">
      <c r="A3" s="94"/>
      <c r="B3" s="98"/>
      <c r="C3" s="3"/>
      <c r="D3" s="101"/>
      <c r="E3" s="4"/>
      <c r="F3" s="104"/>
    </row>
    <row r="4" spans="1:6" ht="12.75">
      <c r="A4" s="94"/>
      <c r="B4" s="98"/>
      <c r="C4" s="3"/>
      <c r="D4" s="101"/>
      <c r="E4" s="4"/>
      <c r="F4" s="104"/>
    </row>
    <row r="5" spans="1:6" ht="26.25" customHeight="1">
      <c r="A5" s="95"/>
      <c r="B5" s="99"/>
      <c r="C5" s="5"/>
      <c r="D5" s="102"/>
      <c r="E5" s="6"/>
      <c r="F5" s="105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B8+B9+B10+B11</f>
        <v>210672</v>
      </c>
      <c r="C7" s="9"/>
      <c r="D7" s="9">
        <f>D8+D9+D10+D11</f>
        <v>20050.399999999998</v>
      </c>
      <c r="E7" s="10"/>
      <c r="F7" s="11">
        <f aca="true" t="shared" si="0" ref="F7:F16">(D7/B7)*100</f>
        <v>9.5173539910382</v>
      </c>
    </row>
    <row r="8" spans="1:6" ht="60" customHeight="1">
      <c r="A8" s="26" t="s">
        <v>50</v>
      </c>
      <c r="B8" s="12">
        <v>209392</v>
      </c>
      <c r="C8" s="12"/>
      <c r="D8" s="12">
        <v>19935.6</v>
      </c>
      <c r="E8" s="13"/>
      <c r="F8" s="13">
        <f t="shared" si="0"/>
        <v>9.520707572400092</v>
      </c>
    </row>
    <row r="9" spans="1:6" ht="93" customHeight="1">
      <c r="A9" s="26" t="s">
        <v>40</v>
      </c>
      <c r="B9" s="12">
        <v>106</v>
      </c>
      <c r="C9" s="12"/>
      <c r="D9" s="12">
        <v>3.6</v>
      </c>
      <c r="E9" s="13"/>
      <c r="F9" s="13">
        <f t="shared" si="0"/>
        <v>3.3962264150943398</v>
      </c>
    </row>
    <row r="10" spans="1:6" ht="36.75" customHeight="1">
      <c r="A10" s="26" t="s">
        <v>41</v>
      </c>
      <c r="B10" s="12">
        <v>1074</v>
      </c>
      <c r="C10" s="12"/>
      <c r="D10" s="12">
        <v>111.2</v>
      </c>
      <c r="E10" s="13"/>
      <c r="F10" s="13">
        <f t="shared" si="0"/>
        <v>10.353817504655494</v>
      </c>
    </row>
    <row r="11" spans="1:6" ht="72">
      <c r="A11" s="26" t="s">
        <v>58</v>
      </c>
      <c r="B11" s="12">
        <v>100</v>
      </c>
      <c r="C11" s="12"/>
      <c r="D11" s="12">
        <v>0</v>
      </c>
      <c r="E11" s="13"/>
      <c r="F11" s="13">
        <f t="shared" si="0"/>
        <v>0</v>
      </c>
    </row>
    <row r="12" spans="1:6" ht="23.25">
      <c r="A12" s="25" t="s">
        <v>1</v>
      </c>
      <c r="B12" s="14">
        <f>B13+B14+B15+B16</f>
        <v>8307</v>
      </c>
      <c r="C12" s="14"/>
      <c r="D12" s="14">
        <f>D13+D14+D15+D16</f>
        <v>852.8</v>
      </c>
      <c r="E12" s="15"/>
      <c r="F12" s="15">
        <f t="shared" si="0"/>
        <v>10.266040688575899</v>
      </c>
    </row>
    <row r="13" spans="1:6" ht="60">
      <c r="A13" s="26" t="s">
        <v>2</v>
      </c>
      <c r="B13" s="12">
        <v>2953</v>
      </c>
      <c r="C13" s="12"/>
      <c r="D13" s="12">
        <v>372.4</v>
      </c>
      <c r="E13" s="13"/>
      <c r="F13" s="13">
        <f t="shared" si="0"/>
        <v>12.61090416525567</v>
      </c>
    </row>
    <row r="14" spans="1:6" ht="74.25" customHeight="1">
      <c r="A14" s="26" t="s">
        <v>3</v>
      </c>
      <c r="B14" s="12">
        <v>21</v>
      </c>
      <c r="C14" s="12"/>
      <c r="D14" s="12">
        <v>2.8</v>
      </c>
      <c r="E14" s="13"/>
      <c r="F14" s="13">
        <f t="shared" si="0"/>
        <v>13.333333333333334</v>
      </c>
    </row>
    <row r="15" spans="1:6" ht="60">
      <c r="A15" s="26" t="s">
        <v>57</v>
      </c>
      <c r="B15" s="12">
        <v>5882</v>
      </c>
      <c r="C15" s="12"/>
      <c r="D15" s="12">
        <v>542.1</v>
      </c>
      <c r="E15" s="13"/>
      <c r="F15" s="13">
        <f t="shared" si="0"/>
        <v>9.216252975178511</v>
      </c>
    </row>
    <row r="16" spans="1:6" ht="60">
      <c r="A16" s="26" t="s">
        <v>4</v>
      </c>
      <c r="B16" s="12">
        <v>-549</v>
      </c>
      <c r="C16" s="12"/>
      <c r="D16" s="12">
        <v>-64.5</v>
      </c>
      <c r="E16" s="13"/>
      <c r="F16" s="13">
        <f t="shared" si="0"/>
        <v>11.748633879781421</v>
      </c>
    </row>
    <row r="17" spans="1:6" ht="15">
      <c r="A17" s="25" t="s">
        <v>16</v>
      </c>
      <c r="B17" s="9">
        <f>B19+B20+B21+B18</f>
        <v>35133</v>
      </c>
      <c r="C17" s="9"/>
      <c r="D17" s="9">
        <f>D19+D20+D21+D18</f>
        <v>4747.400000000001</v>
      </c>
      <c r="E17" s="10"/>
      <c r="F17" s="11">
        <f>(D17/B17)*100</f>
        <v>13.512651922693767</v>
      </c>
    </row>
    <row r="18" spans="1:6" ht="24">
      <c r="A18" s="26" t="s">
        <v>88</v>
      </c>
      <c r="B18" s="12">
        <v>10972</v>
      </c>
      <c r="C18" s="12"/>
      <c r="D18" s="12">
        <v>749.6</v>
      </c>
      <c r="E18" s="10"/>
      <c r="F18" s="11"/>
    </row>
    <row r="19" spans="1:6" ht="24">
      <c r="A19" s="26" t="s">
        <v>26</v>
      </c>
      <c r="B19" s="12">
        <v>23980</v>
      </c>
      <c r="C19" s="12"/>
      <c r="D19" s="12">
        <v>3997.8</v>
      </c>
      <c r="E19" s="13"/>
      <c r="F19" s="13">
        <f>(D19/B19)*100</f>
        <v>16.67139282735613</v>
      </c>
    </row>
    <row r="20" spans="1:6" ht="12.75">
      <c r="A20" s="26" t="s">
        <v>42</v>
      </c>
      <c r="B20" s="12">
        <v>30</v>
      </c>
      <c r="C20" s="12"/>
      <c r="D20" s="12">
        <v>0</v>
      </c>
      <c r="E20" s="13"/>
      <c r="F20" s="13">
        <v>0</v>
      </c>
    </row>
    <row r="21" spans="1:6" ht="25.5" customHeight="1">
      <c r="A21" s="26" t="s">
        <v>60</v>
      </c>
      <c r="B21" s="12">
        <v>151</v>
      </c>
      <c r="C21" s="12"/>
      <c r="D21" s="12">
        <v>0</v>
      </c>
      <c r="E21" s="13"/>
      <c r="F21" s="13">
        <f>(D21/B21)*100</f>
        <v>0</v>
      </c>
    </row>
    <row r="22" spans="1:6" ht="15">
      <c r="A22" s="25" t="s">
        <v>17</v>
      </c>
      <c r="B22" s="9">
        <f>B23+B25+B24</f>
        <v>28334</v>
      </c>
      <c r="C22" s="9"/>
      <c r="D22" s="9">
        <f>D23+D25+D24</f>
        <v>1317.5000000000002</v>
      </c>
      <c r="E22" s="10"/>
      <c r="F22" s="10">
        <f>(D22/B22)*100</f>
        <v>4.649890590809629</v>
      </c>
    </row>
    <row r="23" spans="1:6" ht="15" customHeight="1">
      <c r="A23" s="26" t="s">
        <v>61</v>
      </c>
      <c r="B23" s="12">
        <v>3325</v>
      </c>
      <c r="C23" s="12"/>
      <c r="D23" s="12">
        <v>540.7</v>
      </c>
      <c r="E23" s="13"/>
      <c r="F23" s="13">
        <f>(D23/B23)*100</f>
        <v>16.261654135338347</v>
      </c>
    </row>
    <row r="24" spans="1:6" ht="12.75">
      <c r="A24" s="26" t="s">
        <v>5</v>
      </c>
      <c r="B24" s="12">
        <v>1428</v>
      </c>
      <c r="C24" s="12"/>
      <c r="D24" s="12">
        <v>54.2</v>
      </c>
      <c r="E24" s="13"/>
      <c r="F24" s="13">
        <f>(D24/B24)*100</f>
        <v>3.7955182072829134</v>
      </c>
    </row>
    <row r="25" spans="1:6" ht="13.5" customHeight="1">
      <c r="A25" s="27" t="s">
        <v>18</v>
      </c>
      <c r="B25" s="12">
        <v>23581</v>
      </c>
      <c r="C25" s="12"/>
      <c r="D25" s="12">
        <v>722.6</v>
      </c>
      <c r="E25" s="13"/>
      <c r="F25" s="13">
        <f>(D25/B25)*100</f>
        <v>3.0643314532886645</v>
      </c>
    </row>
    <row r="26" spans="1:6" ht="15">
      <c r="A26" s="25" t="s">
        <v>19</v>
      </c>
      <c r="B26" s="9">
        <f>B27+B29+B28</f>
        <v>10090</v>
      </c>
      <c r="C26" s="9">
        <f>C27+C29</f>
        <v>0</v>
      </c>
      <c r="D26" s="9">
        <f>D27+D29+D28</f>
        <v>633.4</v>
      </c>
      <c r="E26" s="10">
        <f>E27+E29</f>
        <v>0</v>
      </c>
      <c r="F26" s="10">
        <f>F27</f>
        <v>6.793880837359098</v>
      </c>
    </row>
    <row r="27" spans="1:6" ht="27" customHeight="1">
      <c r="A27" s="28" t="s">
        <v>62</v>
      </c>
      <c r="B27" s="12">
        <v>6210</v>
      </c>
      <c r="C27" s="12"/>
      <c r="D27" s="12">
        <v>421.9</v>
      </c>
      <c r="E27" s="13"/>
      <c r="F27" s="13">
        <f>(D27/B27)*100</f>
        <v>6.793880837359098</v>
      </c>
    </row>
    <row r="28" spans="1:6" ht="53.25" customHeight="1" hidden="1">
      <c r="A28" s="28" t="s">
        <v>63</v>
      </c>
      <c r="B28" s="12">
        <v>6</v>
      </c>
      <c r="C28" s="12"/>
      <c r="D28" s="12"/>
      <c r="E28" s="13"/>
      <c r="F28" s="13"/>
    </row>
    <row r="29" spans="1:6" ht="47.25" customHeight="1">
      <c r="A29" s="28" t="s">
        <v>85</v>
      </c>
      <c r="B29" s="12">
        <v>3874</v>
      </c>
      <c r="C29" s="12"/>
      <c r="D29" s="12">
        <v>211.5</v>
      </c>
      <c r="E29" s="13"/>
      <c r="F29" s="13">
        <f>(D29/B29)*100</f>
        <v>5.459473412493547</v>
      </c>
    </row>
    <row r="30" spans="1:6" ht="24" customHeight="1">
      <c r="A30" s="29" t="s">
        <v>83</v>
      </c>
      <c r="B30" s="14">
        <f>B31</f>
        <v>0</v>
      </c>
      <c r="C30" s="14"/>
      <c r="D30" s="14">
        <f>D31</f>
        <v>0</v>
      </c>
      <c r="E30" s="15"/>
      <c r="F30" s="15"/>
    </row>
    <row r="31" spans="1:6" ht="37.5" customHeight="1">
      <c r="A31" s="27" t="s">
        <v>84</v>
      </c>
      <c r="B31" s="12">
        <v>0</v>
      </c>
      <c r="C31" s="12"/>
      <c r="D31" s="12">
        <v>0</v>
      </c>
      <c r="E31" s="13"/>
      <c r="F31" s="13"/>
    </row>
    <row r="32" spans="1:6" ht="24">
      <c r="A32" s="25" t="s">
        <v>27</v>
      </c>
      <c r="B32" s="9">
        <f>B33+B34+B35</f>
        <v>24750</v>
      </c>
      <c r="C32" s="9"/>
      <c r="D32" s="9">
        <f>D33+D34+D35</f>
        <v>1987.3000000000002</v>
      </c>
      <c r="E32" s="10"/>
      <c r="F32" s="10">
        <f>(D32/B32)*100</f>
        <v>8.02949494949495</v>
      </c>
    </row>
    <row r="33" spans="1:6" ht="69.75" customHeight="1">
      <c r="A33" s="26" t="s">
        <v>43</v>
      </c>
      <c r="B33" s="12">
        <v>23815</v>
      </c>
      <c r="C33" s="12"/>
      <c r="D33" s="12">
        <v>1857.9</v>
      </c>
      <c r="E33" s="13"/>
      <c r="F33" s="13">
        <f>(D33/B33)*100</f>
        <v>7.801385681293303</v>
      </c>
    </row>
    <row r="34" spans="1:6" ht="24.75" customHeight="1">
      <c r="A34" s="27" t="s">
        <v>64</v>
      </c>
      <c r="B34" s="12">
        <v>0</v>
      </c>
      <c r="C34" s="12"/>
      <c r="D34" s="12">
        <v>0</v>
      </c>
      <c r="E34" s="13"/>
      <c r="F34" s="13">
        <v>0</v>
      </c>
    </row>
    <row r="35" spans="1:6" ht="69" customHeight="1">
      <c r="A35" s="26" t="s">
        <v>65</v>
      </c>
      <c r="B35" s="12">
        <v>935</v>
      </c>
      <c r="C35" s="12"/>
      <c r="D35" s="12">
        <v>129.4</v>
      </c>
      <c r="E35" s="13"/>
      <c r="F35" s="13">
        <f>D35/B35*100</f>
        <v>13.83957219251337</v>
      </c>
    </row>
    <row r="36" spans="1:6" ht="15">
      <c r="A36" s="25" t="s">
        <v>28</v>
      </c>
      <c r="B36" s="9">
        <f>B37</f>
        <v>1855</v>
      </c>
      <c r="C36" s="9"/>
      <c r="D36" s="9">
        <f>D37</f>
        <v>13.4</v>
      </c>
      <c r="E36" s="10"/>
      <c r="F36" s="10">
        <f>(D36/B36)*100</f>
        <v>0.7223719676549866</v>
      </c>
    </row>
    <row r="37" spans="1:6" ht="12.75" customHeight="1">
      <c r="A37" s="26" t="s">
        <v>49</v>
      </c>
      <c r="B37" s="12">
        <v>1855</v>
      </c>
      <c r="C37" s="12"/>
      <c r="D37" s="12">
        <v>13.4</v>
      </c>
      <c r="E37" s="13"/>
      <c r="F37" s="13">
        <f>(D37/B37)*100</f>
        <v>0.7223719676549866</v>
      </c>
    </row>
    <row r="38" spans="1:6" ht="24">
      <c r="A38" s="25" t="s">
        <v>44</v>
      </c>
      <c r="B38" s="9">
        <f>B39+B40</f>
        <v>650</v>
      </c>
      <c r="C38" s="9"/>
      <c r="D38" s="9">
        <f>D39+D40</f>
        <v>10.200000000000001</v>
      </c>
      <c r="E38" s="10"/>
      <c r="F38" s="10">
        <f>D38/B38*100</f>
        <v>1.5692307692307692</v>
      </c>
    </row>
    <row r="39" spans="1:6" ht="18" customHeight="1">
      <c r="A39" s="27" t="s">
        <v>66</v>
      </c>
      <c r="B39" s="17">
        <v>27</v>
      </c>
      <c r="C39" s="17"/>
      <c r="D39" s="17">
        <v>1.8</v>
      </c>
      <c r="E39" s="18"/>
      <c r="F39" s="18">
        <f>D39/B39*100</f>
        <v>6.666666666666667</v>
      </c>
    </row>
    <row r="40" spans="1:6" ht="15" customHeight="1">
      <c r="A40" s="26" t="s">
        <v>67</v>
      </c>
      <c r="B40" s="17">
        <v>623</v>
      </c>
      <c r="C40" s="17"/>
      <c r="D40" s="17">
        <v>8.4</v>
      </c>
      <c r="E40" s="18"/>
      <c r="F40" s="18">
        <f>D40/B40*100</f>
        <v>1.348314606741573</v>
      </c>
    </row>
    <row r="41" spans="1:6" ht="24">
      <c r="A41" s="25" t="s">
        <v>35</v>
      </c>
      <c r="B41" s="9">
        <f>B42+B43+B44</f>
        <v>891</v>
      </c>
      <c r="C41" s="9"/>
      <c r="D41" s="9">
        <f>D42+D43+D44</f>
        <v>82.19999999999999</v>
      </c>
      <c r="E41" s="10"/>
      <c r="F41" s="10">
        <f>(D41/B41)*100</f>
        <v>9.225589225589225</v>
      </c>
    </row>
    <row r="42" spans="1:6" ht="21" customHeight="1">
      <c r="A42" s="26" t="s">
        <v>68</v>
      </c>
      <c r="B42" s="17">
        <v>84</v>
      </c>
      <c r="C42" s="17"/>
      <c r="D42" s="17">
        <v>9.4</v>
      </c>
      <c r="E42" s="18"/>
      <c r="F42" s="18">
        <f>D42/B42*100</f>
        <v>11.190476190476192</v>
      </c>
    </row>
    <row r="43" spans="1:6" ht="74.25" customHeight="1">
      <c r="A43" s="30" t="s">
        <v>69</v>
      </c>
      <c r="B43" s="17">
        <v>227</v>
      </c>
      <c r="C43" s="17"/>
      <c r="D43" s="17">
        <v>18.9</v>
      </c>
      <c r="E43" s="18"/>
      <c r="F43" s="18">
        <f>D43/B43*100</f>
        <v>8.325991189427311</v>
      </c>
    </row>
    <row r="44" spans="1:6" ht="30" customHeight="1">
      <c r="A44" s="26" t="s">
        <v>70</v>
      </c>
      <c r="B44" s="17">
        <v>580</v>
      </c>
      <c r="C44" s="17"/>
      <c r="D44" s="17">
        <v>53.9</v>
      </c>
      <c r="E44" s="18"/>
      <c r="F44" s="18">
        <f>D44/B44*100</f>
        <v>9.293103448275861</v>
      </c>
    </row>
    <row r="45" spans="1:6" ht="15">
      <c r="A45" s="25" t="s">
        <v>36</v>
      </c>
      <c r="B45" s="9">
        <f>SUM(B46:B56)</f>
        <v>4384</v>
      </c>
      <c r="C45" s="9"/>
      <c r="D45" s="9">
        <f>SUM(D46:D56)</f>
        <v>330.4</v>
      </c>
      <c r="E45" s="10"/>
      <c r="F45" s="10">
        <f>(D45/B45)*100</f>
        <v>7.536496350364963</v>
      </c>
    </row>
    <row r="46" spans="1:6" ht="33.75" customHeight="1">
      <c r="A46" s="27" t="s">
        <v>71</v>
      </c>
      <c r="B46" s="17">
        <v>100</v>
      </c>
      <c r="C46" s="17"/>
      <c r="D46" s="17">
        <v>12.2</v>
      </c>
      <c r="E46" s="19">
        <v>51</v>
      </c>
      <c r="F46" s="18">
        <f>(D46/B46)*100</f>
        <v>12.2</v>
      </c>
    </row>
    <row r="47" spans="1:6" ht="51" customHeight="1">
      <c r="A47" s="26" t="s">
        <v>72</v>
      </c>
      <c r="B47" s="17">
        <v>0</v>
      </c>
      <c r="C47" s="17"/>
      <c r="D47" s="17">
        <v>0</v>
      </c>
      <c r="E47" s="19">
        <v>22</v>
      </c>
      <c r="F47" s="18">
        <v>0</v>
      </c>
    </row>
    <row r="48" spans="1:6" ht="48" customHeight="1">
      <c r="A48" s="26" t="s">
        <v>6</v>
      </c>
      <c r="B48" s="17">
        <v>576</v>
      </c>
      <c r="C48" s="17"/>
      <c r="D48" s="17">
        <v>62</v>
      </c>
      <c r="E48" s="19">
        <v>71</v>
      </c>
      <c r="F48" s="18">
        <f>(D48/B48)*100</f>
        <v>10.76388888888889</v>
      </c>
    </row>
    <row r="49" spans="1:6" ht="24" customHeight="1">
      <c r="A49" s="26" t="s">
        <v>52</v>
      </c>
      <c r="B49" s="17">
        <v>0</v>
      </c>
      <c r="C49" s="17"/>
      <c r="D49" s="17">
        <v>0</v>
      </c>
      <c r="E49" s="19">
        <v>0</v>
      </c>
      <c r="F49" s="18">
        <v>0</v>
      </c>
    </row>
    <row r="50" spans="1:6" ht="90.75" customHeight="1">
      <c r="A50" s="26" t="s">
        <v>73</v>
      </c>
      <c r="B50" s="17">
        <v>122</v>
      </c>
      <c r="C50" s="17"/>
      <c r="D50" s="17">
        <v>20</v>
      </c>
      <c r="E50" s="19">
        <v>121.2</v>
      </c>
      <c r="F50" s="18">
        <f aca="true" t="shared" si="1" ref="F50:F66">D50/B50*100</f>
        <v>16.39344262295082</v>
      </c>
    </row>
    <row r="51" spans="1:6" ht="48">
      <c r="A51" s="26" t="s">
        <v>45</v>
      </c>
      <c r="B51" s="17">
        <v>1002</v>
      </c>
      <c r="C51" s="17"/>
      <c r="D51" s="17">
        <v>9</v>
      </c>
      <c r="E51" s="19">
        <v>887.3</v>
      </c>
      <c r="F51" s="18">
        <f t="shared" si="1"/>
        <v>0.8982035928143712</v>
      </c>
    </row>
    <row r="52" spans="1:6" ht="27" customHeight="1">
      <c r="A52" s="26" t="s">
        <v>74</v>
      </c>
      <c r="B52" s="17">
        <v>50</v>
      </c>
      <c r="C52" s="17"/>
      <c r="D52" s="17">
        <v>2.5</v>
      </c>
      <c r="E52" s="19">
        <v>347.5</v>
      </c>
      <c r="F52" s="18">
        <f t="shared" si="1"/>
        <v>5</v>
      </c>
    </row>
    <row r="53" spans="1:6" ht="54" customHeight="1">
      <c r="A53" s="27" t="s">
        <v>75</v>
      </c>
      <c r="B53" s="17">
        <v>448</v>
      </c>
      <c r="C53" s="17"/>
      <c r="D53" s="17">
        <v>115.7</v>
      </c>
      <c r="E53" s="19">
        <v>87.6</v>
      </c>
      <c r="F53" s="18">
        <f t="shared" si="1"/>
        <v>25.825892857142858</v>
      </c>
    </row>
    <row r="54" spans="1:6" ht="60" customHeight="1">
      <c r="A54" s="26" t="s">
        <v>59</v>
      </c>
      <c r="B54" s="17">
        <v>32</v>
      </c>
      <c r="C54" s="17"/>
      <c r="D54" s="17">
        <v>1</v>
      </c>
      <c r="E54" s="19">
        <v>221.8</v>
      </c>
      <c r="F54" s="18">
        <f t="shared" si="1"/>
        <v>3.125</v>
      </c>
    </row>
    <row r="55" spans="1:6" ht="42" customHeight="1">
      <c r="A55" s="26" t="s">
        <v>76</v>
      </c>
      <c r="B55" s="17">
        <v>130</v>
      </c>
      <c r="C55" s="17"/>
      <c r="D55" s="17">
        <v>3.6</v>
      </c>
      <c r="E55" s="19">
        <v>68.4</v>
      </c>
      <c r="F55" s="18">
        <f t="shared" si="1"/>
        <v>2.769230769230769</v>
      </c>
    </row>
    <row r="56" spans="1:6" ht="24.75" customHeight="1">
      <c r="A56" s="26" t="s">
        <v>77</v>
      </c>
      <c r="B56" s="17">
        <v>1924</v>
      </c>
      <c r="C56" s="17"/>
      <c r="D56" s="17">
        <v>104.4</v>
      </c>
      <c r="E56" s="17">
        <v>3536.16</v>
      </c>
      <c r="F56" s="18">
        <f t="shared" si="1"/>
        <v>5.426195426195426</v>
      </c>
    </row>
    <row r="57" spans="1:6" ht="18" customHeight="1">
      <c r="A57" s="25" t="s">
        <v>78</v>
      </c>
      <c r="B57" s="9">
        <v>514</v>
      </c>
      <c r="C57" s="9"/>
      <c r="D57" s="9">
        <v>22.6</v>
      </c>
      <c r="E57" s="10"/>
      <c r="F57" s="18">
        <f t="shared" si="1"/>
        <v>4.396887159533074</v>
      </c>
    </row>
    <row r="58" spans="1:6" ht="15">
      <c r="A58" s="25" t="s">
        <v>51</v>
      </c>
      <c r="B58" s="9">
        <f>B7+B12+B17+B22+B26+B32+B36+B38+B41+B45+B57+B30</f>
        <v>325580</v>
      </c>
      <c r="C58" s="9"/>
      <c r="D58" s="9">
        <f>D7+D12+D17+D22+D26+D32+D36+D38+D41+D45+D57</f>
        <v>30047.600000000002</v>
      </c>
      <c r="E58" s="10"/>
      <c r="F58" s="10">
        <f t="shared" si="1"/>
        <v>9.228945266908289</v>
      </c>
    </row>
    <row r="59" spans="1:6" ht="15">
      <c r="A59" s="25" t="s">
        <v>32</v>
      </c>
      <c r="B59" s="9">
        <f>B60+B66+B67+B68</f>
        <v>1470735.7</v>
      </c>
      <c r="C59" s="9">
        <f>C60+C66+C67+C68</f>
        <v>0</v>
      </c>
      <c r="D59" s="9">
        <f>D60+D66+D67+D68</f>
        <v>96555.5</v>
      </c>
      <c r="E59" s="10"/>
      <c r="F59" s="10">
        <f t="shared" si="1"/>
        <v>6.565115676460427</v>
      </c>
    </row>
    <row r="60" spans="1:6" ht="24.75" customHeight="1">
      <c r="A60" s="31" t="s">
        <v>79</v>
      </c>
      <c r="B60" s="9">
        <f>B62+B63+B64+B65</f>
        <v>1470051.5</v>
      </c>
      <c r="C60" s="9">
        <f>C62+C63+C64+C65</f>
        <v>0</v>
      </c>
      <c r="D60" s="9">
        <f>D62+D63+D64+D65</f>
        <v>96553.9</v>
      </c>
      <c r="E60" s="10"/>
      <c r="F60" s="10">
        <f t="shared" si="1"/>
        <v>6.56806241141892</v>
      </c>
    </row>
    <row r="61" spans="1:6" ht="24.75" customHeight="1">
      <c r="A61" s="26" t="s">
        <v>80</v>
      </c>
      <c r="B61" s="9">
        <f>B62</f>
        <v>374497</v>
      </c>
      <c r="C61" s="9">
        <f>C62</f>
        <v>0</v>
      </c>
      <c r="D61" s="9">
        <f>D62</f>
        <v>35566</v>
      </c>
      <c r="E61" s="20">
        <f>E62</f>
        <v>0</v>
      </c>
      <c r="F61" s="20">
        <f>F62</f>
        <v>9.497005316464485</v>
      </c>
    </row>
    <row r="62" spans="1:6" ht="21.75" customHeight="1">
      <c r="A62" s="26" t="s">
        <v>86</v>
      </c>
      <c r="B62" s="16">
        <v>374497</v>
      </c>
      <c r="C62" s="16"/>
      <c r="D62" s="16">
        <v>35566</v>
      </c>
      <c r="E62" s="21"/>
      <c r="F62" s="21">
        <f t="shared" si="1"/>
        <v>9.497005316464485</v>
      </c>
    </row>
    <row r="63" spans="1:6" ht="28.5" customHeight="1">
      <c r="A63" s="26" t="s">
        <v>53</v>
      </c>
      <c r="B63" s="16">
        <v>184357</v>
      </c>
      <c r="C63" s="16"/>
      <c r="D63" s="16">
        <v>0</v>
      </c>
      <c r="E63" s="21"/>
      <c r="F63" s="21">
        <f t="shared" si="1"/>
        <v>0</v>
      </c>
    </row>
    <row r="64" spans="1:6" ht="21.75" customHeight="1">
      <c r="A64" s="26" t="s">
        <v>81</v>
      </c>
      <c r="B64" s="16">
        <v>902272.1</v>
      </c>
      <c r="C64" s="16"/>
      <c r="D64" s="16">
        <v>60987.9</v>
      </c>
      <c r="E64" s="21"/>
      <c r="F64" s="21">
        <f t="shared" si="1"/>
        <v>6.759368930946663</v>
      </c>
    </row>
    <row r="65" spans="1:6" ht="15">
      <c r="A65" s="26" t="s">
        <v>34</v>
      </c>
      <c r="B65" s="16">
        <v>8925.4</v>
      </c>
      <c r="C65" s="16"/>
      <c r="D65" s="16">
        <v>0</v>
      </c>
      <c r="E65" s="21"/>
      <c r="F65" s="21">
        <f t="shared" si="1"/>
        <v>0</v>
      </c>
    </row>
    <row r="66" spans="1:6" ht="15">
      <c r="A66" s="26" t="s">
        <v>87</v>
      </c>
      <c r="B66" s="16">
        <v>684.2</v>
      </c>
      <c r="C66" s="16"/>
      <c r="D66" s="16">
        <v>10</v>
      </c>
      <c r="E66" s="21"/>
      <c r="F66" s="21">
        <f t="shared" si="1"/>
        <v>1.4615609470914936</v>
      </c>
    </row>
    <row r="67" spans="1:6" ht="59.25" customHeight="1">
      <c r="A67" s="26" t="s">
        <v>54</v>
      </c>
      <c r="B67" s="16"/>
      <c r="C67" s="16"/>
      <c r="D67" s="16"/>
      <c r="E67" s="21"/>
      <c r="F67" s="21"/>
    </row>
    <row r="68" spans="1:6" ht="35.25" customHeight="1">
      <c r="A68" s="26" t="s">
        <v>56</v>
      </c>
      <c r="B68" s="16"/>
      <c r="C68" s="16"/>
      <c r="D68" s="16">
        <v>-8.4</v>
      </c>
      <c r="E68" s="21"/>
      <c r="F68" s="21"/>
    </row>
    <row r="69" spans="1:6" ht="15">
      <c r="A69" s="25" t="s">
        <v>20</v>
      </c>
      <c r="B69" s="9">
        <f>B58+B59</f>
        <v>1796315.7</v>
      </c>
      <c r="C69" s="9"/>
      <c r="D69" s="9">
        <f>D58+D59</f>
        <v>126603.1</v>
      </c>
      <c r="E69" s="10"/>
      <c r="F69" s="10">
        <f>D69/B69*100</f>
        <v>7.047931496673998</v>
      </c>
    </row>
    <row r="70" spans="1:6" ht="15">
      <c r="A70" s="25" t="s">
        <v>21</v>
      </c>
      <c r="B70" s="9"/>
      <c r="C70" s="9"/>
      <c r="D70" s="9"/>
      <c r="E70" s="10"/>
      <c r="F70" s="10"/>
    </row>
    <row r="71" spans="1:6" ht="13.5">
      <c r="A71" s="26" t="s">
        <v>29</v>
      </c>
      <c r="B71" s="17">
        <v>66499.9</v>
      </c>
      <c r="C71" s="17"/>
      <c r="D71" s="17">
        <v>6597.9</v>
      </c>
      <c r="E71" s="18"/>
      <c r="F71" s="18">
        <f>(D71/B71)*100</f>
        <v>9.921669055141438</v>
      </c>
    </row>
    <row r="72" spans="1:6" ht="13.5">
      <c r="A72" s="26" t="s">
        <v>33</v>
      </c>
      <c r="B72" s="17">
        <v>253.9</v>
      </c>
      <c r="C72" s="17"/>
      <c r="D72" s="17">
        <v>0</v>
      </c>
      <c r="E72" s="18"/>
      <c r="F72" s="18">
        <f>D72/B72*100</f>
        <v>0</v>
      </c>
    </row>
    <row r="73" spans="1:6" ht="24">
      <c r="A73" s="26" t="s">
        <v>30</v>
      </c>
      <c r="B73" s="17">
        <v>9961.5</v>
      </c>
      <c r="C73" s="17"/>
      <c r="D73" s="17">
        <v>863.9</v>
      </c>
      <c r="E73" s="18"/>
      <c r="F73" s="18">
        <f aca="true" t="shared" si="2" ref="F73:F83">(D73/B73)*100</f>
        <v>8.672388696481454</v>
      </c>
    </row>
    <row r="74" spans="1:6" ht="13.5">
      <c r="A74" s="26" t="s">
        <v>31</v>
      </c>
      <c r="B74" s="17">
        <v>130750.3</v>
      </c>
      <c r="C74" s="17"/>
      <c r="D74" s="17">
        <v>8740.3</v>
      </c>
      <c r="E74" s="18"/>
      <c r="F74" s="18">
        <f t="shared" si="2"/>
        <v>6.684726536000299</v>
      </c>
    </row>
    <row r="75" spans="1:6" ht="13.5">
      <c r="A75" s="26" t="s">
        <v>39</v>
      </c>
      <c r="B75" s="17">
        <v>76541</v>
      </c>
      <c r="C75" s="17"/>
      <c r="D75" s="17">
        <v>3247.5</v>
      </c>
      <c r="E75" s="18"/>
      <c r="F75" s="18">
        <f t="shared" si="2"/>
        <v>4.242824107341163</v>
      </c>
    </row>
    <row r="76" spans="1:6" ht="13.5">
      <c r="A76" s="26" t="s">
        <v>22</v>
      </c>
      <c r="B76" s="17">
        <v>918190.6</v>
      </c>
      <c r="C76" s="17"/>
      <c r="D76" s="17">
        <v>56726.9</v>
      </c>
      <c r="E76" s="18"/>
      <c r="F76" s="18">
        <f t="shared" si="2"/>
        <v>6.178118137998799</v>
      </c>
    </row>
    <row r="77" spans="1:6" ht="13.5">
      <c r="A77" s="26" t="s">
        <v>38</v>
      </c>
      <c r="B77" s="17">
        <v>86505.1</v>
      </c>
      <c r="C77" s="17"/>
      <c r="D77" s="17">
        <v>8670.8</v>
      </c>
      <c r="E77" s="18"/>
      <c r="F77" s="18">
        <f t="shared" si="2"/>
        <v>10.023455264487295</v>
      </c>
    </row>
    <row r="78" spans="1:6" ht="13.5" hidden="1">
      <c r="A78" s="26" t="s">
        <v>37</v>
      </c>
      <c r="B78" s="17"/>
      <c r="C78" s="17"/>
      <c r="D78" s="17"/>
      <c r="E78" s="18"/>
      <c r="F78" s="18"/>
    </row>
    <row r="79" spans="1:6" ht="13.5">
      <c r="A79" s="26" t="s">
        <v>37</v>
      </c>
      <c r="B79" s="17">
        <v>0</v>
      </c>
      <c r="C79" s="17"/>
      <c r="D79" s="17">
        <v>0</v>
      </c>
      <c r="E79" s="18"/>
      <c r="F79" s="18"/>
    </row>
    <row r="80" spans="1:6" ht="13.5">
      <c r="A80" s="26" t="s">
        <v>23</v>
      </c>
      <c r="B80" s="17">
        <v>475732.4</v>
      </c>
      <c r="C80" s="17"/>
      <c r="D80" s="17">
        <v>29808.7</v>
      </c>
      <c r="E80" s="18"/>
      <c r="F80" s="18">
        <f t="shared" si="2"/>
        <v>6.265854501396164</v>
      </c>
    </row>
    <row r="81" spans="1:6" ht="13.5">
      <c r="A81" s="26" t="s">
        <v>46</v>
      </c>
      <c r="B81" s="17">
        <v>32447.5</v>
      </c>
      <c r="C81" s="17"/>
      <c r="D81" s="17">
        <v>2599.1</v>
      </c>
      <c r="E81" s="18"/>
      <c r="F81" s="18">
        <f t="shared" si="2"/>
        <v>8.01017027505971</v>
      </c>
    </row>
    <row r="82" spans="1:6" ht="13.5">
      <c r="A82" s="26" t="s">
        <v>47</v>
      </c>
      <c r="B82" s="17">
        <v>8562.7</v>
      </c>
      <c r="C82" s="17"/>
      <c r="D82" s="17">
        <v>565.2</v>
      </c>
      <c r="E82" s="18"/>
      <c r="F82" s="18">
        <f t="shared" si="2"/>
        <v>6.600721734966775</v>
      </c>
    </row>
    <row r="83" spans="1:6" ht="13.5">
      <c r="A83" s="26" t="s">
        <v>48</v>
      </c>
      <c r="B83" s="17">
        <v>26</v>
      </c>
      <c r="C83" s="17"/>
      <c r="D83" s="17">
        <v>2.5</v>
      </c>
      <c r="E83" s="18"/>
      <c r="F83" s="18">
        <f t="shared" si="2"/>
        <v>9.615384615384617</v>
      </c>
    </row>
    <row r="84" spans="1:7" ht="15">
      <c r="A84" s="25" t="s">
        <v>24</v>
      </c>
      <c r="B84" s="9">
        <f>SUM(B71:B83)</f>
        <v>1805470.9000000001</v>
      </c>
      <c r="C84" s="9">
        <f>SUM(C71:C83)</f>
        <v>0</v>
      </c>
      <c r="D84" s="9">
        <f>SUM(D71:D83)</f>
        <v>117822.8</v>
      </c>
      <c r="E84" s="10">
        <f>SUM(E71:E83)</f>
        <v>0</v>
      </c>
      <c r="F84" s="10">
        <f>D84/B84*100</f>
        <v>6.525876434784964</v>
      </c>
      <c r="G84" s="32"/>
    </row>
    <row r="86" spans="1:4" ht="23.25">
      <c r="A86" s="33" t="s">
        <v>7</v>
      </c>
      <c r="B86" s="34">
        <f>B84-B69</f>
        <v>9155.200000000186</v>
      </c>
      <c r="C86" s="34">
        <f>C84-C69</f>
        <v>0</v>
      </c>
      <c r="D86" s="34">
        <f>D84-D69</f>
        <v>-8780.300000000003</v>
      </c>
    </row>
    <row r="87" spans="1:4" ht="24">
      <c r="A87" s="37" t="s">
        <v>8</v>
      </c>
      <c r="B87" s="38">
        <f>B88+B91+B94</f>
        <v>9155.2</v>
      </c>
      <c r="D87" s="39">
        <f>D88+D91+D94</f>
        <v>-834</v>
      </c>
    </row>
    <row r="88" spans="1:4" ht="13.5">
      <c r="A88" s="33" t="s">
        <v>9</v>
      </c>
      <c r="B88" s="40">
        <f>B89+B90</f>
        <v>19155.2</v>
      </c>
      <c r="D88" s="41">
        <v>0</v>
      </c>
    </row>
    <row r="89" spans="1:4" ht="24">
      <c r="A89" s="26" t="s">
        <v>10</v>
      </c>
      <c r="B89" s="42">
        <v>19155.2</v>
      </c>
      <c r="D89" s="43">
        <v>0</v>
      </c>
    </row>
    <row r="90" spans="1:4" ht="24">
      <c r="A90" s="26" t="s">
        <v>11</v>
      </c>
      <c r="B90" s="38"/>
      <c r="D90" s="44">
        <v>0</v>
      </c>
    </row>
    <row r="91" spans="1:4" ht="23.25">
      <c r="A91" s="33" t="s">
        <v>55</v>
      </c>
      <c r="B91" s="45">
        <f>B92+B93</f>
        <v>-10000</v>
      </c>
      <c r="D91" s="46">
        <f>D92+D93</f>
        <v>-834</v>
      </c>
    </row>
    <row r="92" spans="1:4" ht="36">
      <c r="A92" s="26" t="s">
        <v>12</v>
      </c>
      <c r="B92" s="38">
        <v>0</v>
      </c>
      <c r="D92" s="44">
        <v>0</v>
      </c>
    </row>
    <row r="93" spans="1:4" ht="36">
      <c r="A93" s="26" t="s">
        <v>13</v>
      </c>
      <c r="B93" s="38">
        <v>-10000</v>
      </c>
      <c r="D93" s="44">
        <v>-834</v>
      </c>
    </row>
    <row r="94" spans="1:4" ht="23.25">
      <c r="A94" s="25" t="s">
        <v>82</v>
      </c>
      <c r="B94" s="34">
        <v>0</v>
      </c>
      <c r="D94" s="47">
        <v>0</v>
      </c>
    </row>
    <row r="95" spans="1:4" ht="23.25">
      <c r="A95" s="33" t="s">
        <v>14</v>
      </c>
      <c r="B95" s="34">
        <f>B86-B87</f>
        <v>1.8553691916167736E-10</v>
      </c>
      <c r="D95" s="47">
        <f>D86-D87</f>
        <v>-7946.300000000003</v>
      </c>
    </row>
  </sheetData>
  <sheetProtection/>
  <mergeCells count="5">
    <mergeCell ref="A2:A5"/>
    <mergeCell ref="A1:F1"/>
    <mergeCell ref="B2:B5"/>
    <mergeCell ref="D2:D5"/>
    <mergeCell ref="F2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H75" sqref="H75"/>
    </sheetView>
  </sheetViews>
  <sheetFormatPr defaultColWidth="9.00390625" defaultRowHeight="12.75"/>
  <cols>
    <col min="1" max="1" width="49.50390625" style="48" customWidth="1"/>
    <col min="2" max="2" width="15.375" style="49" customWidth="1"/>
    <col min="3" max="3" width="15.375" style="49" hidden="1" customWidth="1"/>
    <col min="4" max="4" width="17.00390625" style="35" customWidth="1"/>
    <col min="5" max="5" width="13.875" style="36" hidden="1" customWidth="1"/>
    <col min="6" max="6" width="13.625" style="36" customWidth="1"/>
    <col min="7" max="7" width="9.125" style="22" customWidth="1"/>
    <col min="8" max="16384" width="8.875" style="22" customWidth="1"/>
  </cols>
  <sheetData>
    <row r="1" spans="1:6" ht="39" customHeight="1" thickBot="1">
      <c r="A1" s="96" t="s">
        <v>118</v>
      </c>
      <c r="B1" s="96"/>
      <c r="C1" s="96"/>
      <c r="D1" s="96"/>
      <c r="E1" s="96"/>
      <c r="F1" s="96"/>
    </row>
    <row r="2" spans="1:6" ht="12.75" customHeight="1">
      <c r="A2" s="93" t="s">
        <v>15</v>
      </c>
      <c r="B2" s="97" t="s">
        <v>95</v>
      </c>
      <c r="C2" s="1"/>
      <c r="D2" s="100" t="s">
        <v>119</v>
      </c>
      <c r="E2" s="2"/>
      <c r="F2" s="103" t="s">
        <v>0</v>
      </c>
    </row>
    <row r="3" spans="1:6" ht="12.75" customHeight="1">
      <c r="A3" s="94"/>
      <c r="B3" s="98"/>
      <c r="C3" s="3"/>
      <c r="D3" s="101"/>
      <c r="E3" s="4"/>
      <c r="F3" s="104"/>
    </row>
    <row r="4" spans="1:6" ht="12.75">
      <c r="A4" s="94"/>
      <c r="B4" s="98"/>
      <c r="C4" s="3"/>
      <c r="D4" s="101"/>
      <c r="E4" s="4"/>
      <c r="F4" s="104"/>
    </row>
    <row r="5" spans="1:6" ht="26.25" customHeight="1">
      <c r="A5" s="95"/>
      <c r="B5" s="99"/>
      <c r="C5" s="5"/>
      <c r="D5" s="102"/>
      <c r="E5" s="6"/>
      <c r="F5" s="105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B8+B9+B10+B11</f>
        <v>226184</v>
      </c>
      <c r="C7" s="9"/>
      <c r="D7" s="9">
        <f>D8+D9+D10+D11+D12</f>
        <v>189561.09999999998</v>
      </c>
      <c r="E7" s="10"/>
      <c r="F7" s="11">
        <f aca="true" t="shared" si="0" ref="F7:F17">(D7/B7)*100</f>
        <v>83.80835956566335</v>
      </c>
    </row>
    <row r="8" spans="1:6" ht="60" customHeight="1">
      <c r="A8" s="26" t="s">
        <v>50</v>
      </c>
      <c r="B8" s="12">
        <v>224094</v>
      </c>
      <c r="C8" s="12"/>
      <c r="D8" s="12">
        <v>187849</v>
      </c>
      <c r="E8" s="13"/>
      <c r="F8" s="13">
        <f t="shared" si="0"/>
        <v>83.82598373896668</v>
      </c>
    </row>
    <row r="9" spans="1:6" ht="93" customHeight="1">
      <c r="A9" s="26" t="s">
        <v>40</v>
      </c>
      <c r="B9" s="12">
        <v>106</v>
      </c>
      <c r="C9" s="12"/>
      <c r="D9" s="12">
        <v>60.3</v>
      </c>
      <c r="E9" s="13"/>
      <c r="F9" s="13">
        <f t="shared" si="0"/>
        <v>56.88679245283018</v>
      </c>
    </row>
    <row r="10" spans="1:6" ht="36.75" customHeight="1">
      <c r="A10" s="26" t="s">
        <v>41</v>
      </c>
      <c r="B10" s="12">
        <v>1884</v>
      </c>
      <c r="C10" s="12"/>
      <c r="D10" s="12">
        <v>1723.1</v>
      </c>
      <c r="E10" s="13"/>
      <c r="F10" s="13">
        <f t="shared" si="0"/>
        <v>91.4596602972399</v>
      </c>
    </row>
    <row r="11" spans="1:6" ht="72">
      <c r="A11" s="26" t="s">
        <v>58</v>
      </c>
      <c r="B11" s="12">
        <v>100</v>
      </c>
      <c r="C11" s="12"/>
      <c r="D11" s="12">
        <v>23.4</v>
      </c>
      <c r="E11" s="13"/>
      <c r="F11" s="13">
        <f t="shared" si="0"/>
        <v>23.4</v>
      </c>
    </row>
    <row r="12" spans="1:6" ht="59.25" customHeight="1">
      <c r="A12" s="26" t="s">
        <v>97</v>
      </c>
      <c r="B12" s="12"/>
      <c r="C12" s="12"/>
      <c r="D12" s="12">
        <v>-94.7</v>
      </c>
      <c r="E12" s="13"/>
      <c r="F12" s="13"/>
    </row>
    <row r="13" spans="1:6" ht="23.25">
      <c r="A13" s="25" t="s">
        <v>1</v>
      </c>
      <c r="B13" s="14">
        <f>B14+B15+B16+B17</f>
        <v>8807</v>
      </c>
      <c r="C13" s="14"/>
      <c r="D13" s="14">
        <f>D14+D15+D16+D17</f>
        <v>7555.3</v>
      </c>
      <c r="E13" s="15"/>
      <c r="F13" s="15">
        <f t="shared" si="0"/>
        <v>85.78744180765301</v>
      </c>
    </row>
    <row r="14" spans="1:6" ht="48">
      <c r="A14" s="26" t="s">
        <v>2</v>
      </c>
      <c r="B14" s="12">
        <v>3753</v>
      </c>
      <c r="C14" s="12"/>
      <c r="D14" s="12">
        <v>3424</v>
      </c>
      <c r="E14" s="13"/>
      <c r="F14" s="13">
        <f t="shared" si="0"/>
        <v>91.23367972288835</v>
      </c>
    </row>
    <row r="15" spans="1:6" ht="74.25" customHeight="1">
      <c r="A15" s="26" t="s">
        <v>3</v>
      </c>
      <c r="B15" s="12">
        <v>26</v>
      </c>
      <c r="C15" s="12"/>
      <c r="D15" s="12">
        <v>25.6</v>
      </c>
      <c r="E15" s="13"/>
      <c r="F15" s="13">
        <f t="shared" si="0"/>
        <v>98.46153846153847</v>
      </c>
    </row>
    <row r="16" spans="1:6" ht="48">
      <c r="A16" s="26" t="s">
        <v>57</v>
      </c>
      <c r="B16" s="12">
        <v>5577</v>
      </c>
      <c r="C16" s="12"/>
      <c r="D16" s="12">
        <v>4655.4</v>
      </c>
      <c r="E16" s="13"/>
      <c r="F16" s="13">
        <f t="shared" si="0"/>
        <v>83.47498655190962</v>
      </c>
    </row>
    <row r="17" spans="1:6" ht="48">
      <c r="A17" s="26" t="s">
        <v>4</v>
      </c>
      <c r="B17" s="12">
        <v>-549</v>
      </c>
      <c r="C17" s="12"/>
      <c r="D17" s="12">
        <v>-549.7</v>
      </c>
      <c r="E17" s="13"/>
      <c r="F17" s="13">
        <f t="shared" si="0"/>
        <v>100.12750455373407</v>
      </c>
    </row>
    <row r="18" spans="1:6" ht="15">
      <c r="A18" s="25" t="s">
        <v>16</v>
      </c>
      <c r="B18" s="9">
        <f>B20+B21+B22+B19</f>
        <v>36216</v>
      </c>
      <c r="C18" s="9"/>
      <c r="D18" s="9">
        <f>D20+D21+D22+D19</f>
        <v>34149.8</v>
      </c>
      <c r="E18" s="10"/>
      <c r="F18" s="11">
        <f>(D18/B18)*100</f>
        <v>94.29478683454828</v>
      </c>
    </row>
    <row r="19" spans="1:6" ht="24">
      <c r="A19" s="26" t="s">
        <v>88</v>
      </c>
      <c r="B19" s="12">
        <v>15600</v>
      </c>
      <c r="C19" s="12"/>
      <c r="D19" s="12">
        <v>14554.2</v>
      </c>
      <c r="E19" s="10"/>
      <c r="F19" s="18">
        <f>D19/B19*100</f>
        <v>93.29615384615386</v>
      </c>
    </row>
    <row r="20" spans="1:6" ht="24">
      <c r="A20" s="26" t="s">
        <v>26</v>
      </c>
      <c r="B20" s="12">
        <v>20352</v>
      </c>
      <c r="C20" s="12"/>
      <c r="D20" s="12">
        <v>19422.2</v>
      </c>
      <c r="E20" s="13"/>
      <c r="F20" s="13">
        <f>(D20/B20)*100</f>
        <v>95.4314072327044</v>
      </c>
    </row>
    <row r="21" spans="1:6" ht="12.75">
      <c r="A21" s="26" t="s">
        <v>42</v>
      </c>
      <c r="B21" s="12">
        <v>30</v>
      </c>
      <c r="C21" s="12"/>
      <c r="D21" s="12">
        <v>-10.6</v>
      </c>
      <c r="E21" s="13"/>
      <c r="F21" s="13">
        <v>0</v>
      </c>
    </row>
    <row r="22" spans="1:6" ht="25.5" customHeight="1">
      <c r="A22" s="26" t="s">
        <v>60</v>
      </c>
      <c r="B22" s="12">
        <v>234</v>
      </c>
      <c r="C22" s="12"/>
      <c r="D22" s="12">
        <v>184</v>
      </c>
      <c r="E22" s="13"/>
      <c r="F22" s="13">
        <f>(D22/B22)*100</f>
        <v>78.63247863247864</v>
      </c>
    </row>
    <row r="23" spans="1:6" ht="15">
      <c r="A23" s="25" t="s">
        <v>17</v>
      </c>
      <c r="B23" s="9">
        <f>B24+B26+B25</f>
        <v>23538</v>
      </c>
      <c r="C23" s="9"/>
      <c r="D23" s="9">
        <f>D24+D26+D25</f>
        <v>18053.3</v>
      </c>
      <c r="E23" s="10"/>
      <c r="F23" s="10">
        <f>(D23/B23)*100</f>
        <v>76.69853003653667</v>
      </c>
    </row>
    <row r="24" spans="1:6" ht="15" customHeight="1">
      <c r="A24" s="26" t="s">
        <v>61</v>
      </c>
      <c r="B24" s="12">
        <v>3325</v>
      </c>
      <c r="C24" s="12"/>
      <c r="D24" s="12">
        <v>2449.7</v>
      </c>
      <c r="E24" s="13"/>
      <c r="F24" s="13">
        <f>(D24/B24)*100</f>
        <v>73.6751879699248</v>
      </c>
    </row>
    <row r="25" spans="1:6" ht="12.75">
      <c r="A25" s="26" t="s">
        <v>5</v>
      </c>
      <c r="B25" s="12">
        <v>1428</v>
      </c>
      <c r="C25" s="12"/>
      <c r="D25" s="12">
        <v>845.2</v>
      </c>
      <c r="E25" s="13"/>
      <c r="F25" s="13">
        <f>(D25/B25)*100</f>
        <v>59.187675070028014</v>
      </c>
    </row>
    <row r="26" spans="1:6" ht="13.5" customHeight="1">
      <c r="A26" s="27" t="s">
        <v>18</v>
      </c>
      <c r="B26" s="12">
        <v>18785</v>
      </c>
      <c r="C26" s="12"/>
      <c r="D26" s="12">
        <v>14758.4</v>
      </c>
      <c r="E26" s="13"/>
      <c r="F26" s="13">
        <f>(D26/B26)*100</f>
        <v>78.56481235027948</v>
      </c>
    </row>
    <row r="27" spans="1:6" ht="15">
      <c r="A27" s="25" t="s">
        <v>19</v>
      </c>
      <c r="B27" s="9">
        <f>B28+B30+B29</f>
        <v>10090</v>
      </c>
      <c r="C27" s="9">
        <f>C28+C30</f>
        <v>0</v>
      </c>
      <c r="D27" s="9">
        <f>D28+D30+D29</f>
        <v>9347.699999999999</v>
      </c>
      <c r="E27" s="10">
        <f>E28+E30</f>
        <v>0</v>
      </c>
      <c r="F27" s="10">
        <f>F28</f>
        <v>95.64251207729468</v>
      </c>
    </row>
    <row r="28" spans="1:6" ht="42" customHeight="1">
      <c r="A28" s="28" t="s">
        <v>62</v>
      </c>
      <c r="B28" s="12">
        <v>6210</v>
      </c>
      <c r="C28" s="12"/>
      <c r="D28" s="12">
        <v>5939.4</v>
      </c>
      <c r="E28" s="13"/>
      <c r="F28" s="13">
        <f>(D28/B28)*100</f>
        <v>95.64251207729468</v>
      </c>
    </row>
    <row r="29" spans="1:6" ht="59.25" customHeight="1">
      <c r="A29" s="26" t="s">
        <v>98</v>
      </c>
      <c r="B29" s="12">
        <v>7</v>
      </c>
      <c r="C29" s="12"/>
      <c r="D29" s="12">
        <v>4.1</v>
      </c>
      <c r="E29" s="13"/>
      <c r="F29" s="13">
        <f>(D29/B29)*100</f>
        <v>58.57142857142856</v>
      </c>
    </row>
    <row r="30" spans="1:6" ht="48.75" customHeight="1">
      <c r="A30" s="28" t="s">
        <v>85</v>
      </c>
      <c r="B30" s="12">
        <v>3873</v>
      </c>
      <c r="C30" s="12"/>
      <c r="D30" s="12">
        <v>3404.2</v>
      </c>
      <c r="E30" s="13"/>
      <c r="F30" s="13">
        <f>(D30/B30)*100</f>
        <v>87.89568809708236</v>
      </c>
    </row>
    <row r="31" spans="1:6" ht="24" customHeight="1" hidden="1">
      <c r="A31" s="29" t="s">
        <v>83</v>
      </c>
      <c r="B31" s="14">
        <f>B32</f>
        <v>0</v>
      </c>
      <c r="C31" s="14"/>
      <c r="D31" s="14">
        <f>D32</f>
        <v>0</v>
      </c>
      <c r="E31" s="15"/>
      <c r="F31" s="15"/>
    </row>
    <row r="32" spans="1:6" ht="37.5" customHeight="1" hidden="1">
      <c r="A32" s="27" t="s">
        <v>84</v>
      </c>
      <c r="B32" s="12">
        <v>0</v>
      </c>
      <c r="C32" s="12"/>
      <c r="D32" s="12">
        <v>0</v>
      </c>
      <c r="E32" s="13"/>
      <c r="F32" s="13"/>
    </row>
    <row r="33" spans="1:6" ht="24">
      <c r="A33" s="25" t="s">
        <v>27</v>
      </c>
      <c r="B33" s="9">
        <f>B34+B35+B36</f>
        <v>24450</v>
      </c>
      <c r="C33" s="9"/>
      <c r="D33" s="9">
        <f>D34+D35+D36</f>
        <v>20429.8</v>
      </c>
      <c r="E33" s="10"/>
      <c r="F33" s="10">
        <f>(D33/B33)*100</f>
        <v>83.55746421267894</v>
      </c>
    </row>
    <row r="34" spans="1:6" ht="69.75" customHeight="1">
      <c r="A34" s="26" t="s">
        <v>43</v>
      </c>
      <c r="B34" s="12">
        <v>23115</v>
      </c>
      <c r="C34" s="12"/>
      <c r="D34" s="12">
        <v>19287.6</v>
      </c>
      <c r="E34" s="13"/>
      <c r="F34" s="13">
        <f>(D34/B34)*100</f>
        <v>83.44192083062946</v>
      </c>
    </row>
    <row r="35" spans="1:6" ht="24.75" customHeight="1" hidden="1">
      <c r="A35" s="27" t="s">
        <v>64</v>
      </c>
      <c r="B35" s="12">
        <v>0</v>
      </c>
      <c r="C35" s="12"/>
      <c r="D35" s="12">
        <v>0</v>
      </c>
      <c r="E35" s="13"/>
      <c r="F35" s="13">
        <v>0</v>
      </c>
    </row>
    <row r="36" spans="1:6" ht="69" customHeight="1">
      <c r="A36" s="26" t="s">
        <v>65</v>
      </c>
      <c r="B36" s="12">
        <v>1335</v>
      </c>
      <c r="C36" s="12"/>
      <c r="D36" s="12">
        <v>1142.2</v>
      </c>
      <c r="E36" s="13"/>
      <c r="F36" s="13">
        <f>D36/B36*100</f>
        <v>85.55805243445693</v>
      </c>
    </row>
    <row r="37" spans="1:6" ht="15">
      <c r="A37" s="25" t="s">
        <v>28</v>
      </c>
      <c r="B37" s="9">
        <f>B38</f>
        <v>2155</v>
      </c>
      <c r="C37" s="9"/>
      <c r="D37" s="9">
        <f>D38</f>
        <v>2025.4</v>
      </c>
      <c r="E37" s="10"/>
      <c r="F37" s="10">
        <f>(D37/B37)*100</f>
        <v>93.9860788863109</v>
      </c>
    </row>
    <row r="38" spans="1:6" ht="12.75" customHeight="1">
      <c r="A38" s="26" t="s">
        <v>49</v>
      </c>
      <c r="B38" s="12">
        <v>2155</v>
      </c>
      <c r="C38" s="12"/>
      <c r="D38" s="12">
        <v>2025.4</v>
      </c>
      <c r="E38" s="13"/>
      <c r="F38" s="13">
        <f>(D38/B38)*100</f>
        <v>93.9860788863109</v>
      </c>
    </row>
    <row r="39" spans="1:6" ht="24">
      <c r="A39" s="25" t="s">
        <v>44</v>
      </c>
      <c r="B39" s="9">
        <f>B40+B41</f>
        <v>11926</v>
      </c>
      <c r="C39" s="9"/>
      <c r="D39" s="9">
        <f>D40+D41</f>
        <v>20996.300000000003</v>
      </c>
      <c r="E39" s="10"/>
      <c r="F39" s="10">
        <f>D39/B39*100</f>
        <v>176.05483816870705</v>
      </c>
    </row>
    <row r="40" spans="1:6" ht="18" customHeight="1">
      <c r="A40" s="27" t="s">
        <v>66</v>
      </c>
      <c r="B40" s="17">
        <v>78</v>
      </c>
      <c r="C40" s="17"/>
      <c r="D40" s="17">
        <v>72.9</v>
      </c>
      <c r="E40" s="18"/>
      <c r="F40" s="18">
        <f>D40/B40*100</f>
        <v>93.46153846153847</v>
      </c>
    </row>
    <row r="41" spans="1:6" ht="15" customHeight="1">
      <c r="A41" s="26" t="s">
        <v>67</v>
      </c>
      <c r="B41" s="17">
        <v>11848</v>
      </c>
      <c r="C41" s="17"/>
      <c r="D41" s="17">
        <v>20923.4</v>
      </c>
      <c r="E41" s="18"/>
      <c r="F41" s="18">
        <f>D41/B41*100</f>
        <v>176.59858203916275</v>
      </c>
    </row>
    <row r="42" spans="1:6" ht="24">
      <c r="A42" s="25" t="s">
        <v>35</v>
      </c>
      <c r="B42" s="9">
        <f>B43+B44+B45</f>
        <v>2061</v>
      </c>
      <c r="C42" s="9"/>
      <c r="D42" s="9">
        <f>D43+D44+D45</f>
        <v>1894.6</v>
      </c>
      <c r="E42" s="10"/>
      <c r="F42" s="10">
        <f>(D42/B42)*100</f>
        <v>91.9262493934983</v>
      </c>
    </row>
    <row r="43" spans="1:6" ht="21" customHeight="1">
      <c r="A43" s="26" t="s">
        <v>68</v>
      </c>
      <c r="B43" s="17">
        <v>788</v>
      </c>
      <c r="C43" s="17"/>
      <c r="D43" s="17">
        <v>772.3</v>
      </c>
      <c r="E43" s="18"/>
      <c r="F43" s="18">
        <f>D43/B43*100</f>
        <v>98.00761421319797</v>
      </c>
    </row>
    <row r="44" spans="1:6" ht="74.25" customHeight="1">
      <c r="A44" s="30" t="s">
        <v>69</v>
      </c>
      <c r="B44" s="17">
        <v>227</v>
      </c>
      <c r="C44" s="17"/>
      <c r="D44" s="17">
        <v>142.7</v>
      </c>
      <c r="E44" s="18"/>
      <c r="F44" s="18">
        <f>D44/B44*100</f>
        <v>62.863436123348016</v>
      </c>
    </row>
    <row r="45" spans="1:6" ht="30" customHeight="1">
      <c r="A45" s="26" t="s">
        <v>70</v>
      </c>
      <c r="B45" s="17">
        <v>1046</v>
      </c>
      <c r="C45" s="17"/>
      <c r="D45" s="17">
        <v>979.6</v>
      </c>
      <c r="E45" s="18"/>
      <c r="F45" s="18">
        <f>D45/B45*100</f>
        <v>93.65200764818356</v>
      </c>
    </row>
    <row r="46" spans="1:6" ht="15">
      <c r="A46" s="25" t="s">
        <v>36</v>
      </c>
      <c r="B46" s="9">
        <f>SUM(B47:B57)</f>
        <v>6427</v>
      </c>
      <c r="C46" s="9"/>
      <c r="D46" s="9">
        <f>SUM(D47:D57)</f>
        <v>5706.7</v>
      </c>
      <c r="E46" s="10"/>
      <c r="F46" s="10">
        <f>(D46/B46)*100</f>
        <v>88.7925937451377</v>
      </c>
    </row>
    <row r="47" spans="1:6" ht="33.75" customHeight="1">
      <c r="A47" s="27" t="s">
        <v>71</v>
      </c>
      <c r="B47" s="17">
        <v>70</v>
      </c>
      <c r="C47" s="17"/>
      <c r="D47" s="17">
        <v>63.8</v>
      </c>
      <c r="E47" s="19">
        <v>51</v>
      </c>
      <c r="F47" s="18">
        <f>(D47/B47)*100</f>
        <v>91.14285714285714</v>
      </c>
    </row>
    <row r="48" spans="1:6" ht="51" customHeight="1">
      <c r="A48" s="26" t="s">
        <v>72</v>
      </c>
      <c r="B48" s="17">
        <v>30</v>
      </c>
      <c r="C48" s="17"/>
      <c r="D48" s="17">
        <v>30</v>
      </c>
      <c r="E48" s="19">
        <v>22</v>
      </c>
      <c r="F48" s="18">
        <v>0</v>
      </c>
    </row>
    <row r="49" spans="1:6" ht="48" customHeight="1">
      <c r="A49" s="26" t="s">
        <v>6</v>
      </c>
      <c r="B49" s="17">
        <v>376</v>
      </c>
      <c r="C49" s="17"/>
      <c r="D49" s="17">
        <v>319</v>
      </c>
      <c r="E49" s="19">
        <v>71</v>
      </c>
      <c r="F49" s="18">
        <f>(D49/B49)*100</f>
        <v>84.8404255319149</v>
      </c>
    </row>
    <row r="50" spans="1:6" ht="24" customHeight="1" hidden="1">
      <c r="A50" s="26" t="s">
        <v>52</v>
      </c>
      <c r="B50" s="17">
        <v>8</v>
      </c>
      <c r="C50" s="17"/>
      <c r="D50" s="17">
        <v>7.6</v>
      </c>
      <c r="E50" s="19">
        <v>0</v>
      </c>
      <c r="F50" s="18">
        <v>0</v>
      </c>
    </row>
    <row r="51" spans="1:6" ht="99" customHeight="1">
      <c r="A51" s="26" t="s">
        <v>73</v>
      </c>
      <c r="B51" s="17">
        <v>122</v>
      </c>
      <c r="C51" s="17"/>
      <c r="D51" s="17">
        <v>102</v>
      </c>
      <c r="E51" s="19">
        <v>121.2</v>
      </c>
      <c r="F51" s="18">
        <f aca="true" t="shared" si="1" ref="F51:F67">D51/B51*100</f>
        <v>83.60655737704919</v>
      </c>
    </row>
    <row r="52" spans="1:6" ht="68.25" customHeight="1">
      <c r="A52" s="26" t="s">
        <v>99</v>
      </c>
      <c r="B52" s="17">
        <v>1334</v>
      </c>
      <c r="C52" s="17"/>
      <c r="D52" s="17">
        <v>1236.5</v>
      </c>
      <c r="E52" s="19">
        <v>887.3</v>
      </c>
      <c r="F52" s="18">
        <f t="shared" si="1"/>
        <v>92.6911544227886</v>
      </c>
    </row>
    <row r="53" spans="1:6" ht="27" customHeight="1">
      <c r="A53" s="26" t="s">
        <v>74</v>
      </c>
      <c r="B53" s="17">
        <v>153</v>
      </c>
      <c r="C53" s="17"/>
      <c r="D53" s="17">
        <v>131.5</v>
      </c>
      <c r="E53" s="19">
        <v>347.5</v>
      </c>
      <c r="F53" s="18">
        <f t="shared" si="1"/>
        <v>85.94771241830065</v>
      </c>
    </row>
    <row r="54" spans="1:6" ht="54" customHeight="1">
      <c r="A54" s="27" t="s">
        <v>75</v>
      </c>
      <c r="B54" s="17">
        <v>2248</v>
      </c>
      <c r="C54" s="17"/>
      <c r="D54" s="17">
        <v>2148.1</v>
      </c>
      <c r="E54" s="19">
        <v>87.6</v>
      </c>
      <c r="F54" s="18">
        <f t="shared" si="1"/>
        <v>95.55604982206405</v>
      </c>
    </row>
    <row r="55" spans="1:6" ht="60" customHeight="1">
      <c r="A55" s="26" t="s">
        <v>59</v>
      </c>
      <c r="B55" s="17">
        <v>37</v>
      </c>
      <c r="C55" s="17"/>
      <c r="D55" s="17">
        <v>35.7</v>
      </c>
      <c r="E55" s="19">
        <v>221.8</v>
      </c>
      <c r="F55" s="18">
        <f t="shared" si="1"/>
        <v>96.48648648648648</v>
      </c>
    </row>
    <row r="56" spans="1:6" ht="42" customHeight="1">
      <c r="A56" s="26" t="s">
        <v>76</v>
      </c>
      <c r="B56" s="17">
        <v>125</v>
      </c>
      <c r="C56" s="17"/>
      <c r="D56" s="17">
        <v>90.8</v>
      </c>
      <c r="E56" s="19">
        <v>68.4</v>
      </c>
      <c r="F56" s="18">
        <f t="shared" si="1"/>
        <v>72.63999999999999</v>
      </c>
    </row>
    <row r="57" spans="1:6" ht="24.75" customHeight="1">
      <c r="A57" s="26" t="s">
        <v>77</v>
      </c>
      <c r="B57" s="17">
        <v>1924</v>
      </c>
      <c r="C57" s="17"/>
      <c r="D57" s="17">
        <v>1541.7</v>
      </c>
      <c r="E57" s="17">
        <v>3536.16</v>
      </c>
      <c r="F57" s="18">
        <f t="shared" si="1"/>
        <v>80.12993762993763</v>
      </c>
    </row>
    <row r="58" spans="1:6" ht="18" customHeight="1">
      <c r="A58" s="25" t="s">
        <v>78</v>
      </c>
      <c r="B58" s="9">
        <v>514</v>
      </c>
      <c r="C58" s="9"/>
      <c r="D58" s="9">
        <v>463.6</v>
      </c>
      <c r="E58" s="10"/>
      <c r="F58" s="18">
        <f t="shared" si="1"/>
        <v>90.19455252918289</v>
      </c>
    </row>
    <row r="59" spans="1:6" ht="15">
      <c r="A59" s="25" t="s">
        <v>51</v>
      </c>
      <c r="B59" s="9">
        <f>B7+B13+B18+B23+B27+B33+B37+B39+B42+B46+B58+B31</f>
        <v>352368</v>
      </c>
      <c r="C59" s="9"/>
      <c r="D59" s="9">
        <f>D7+D13+D18+D23+D27+D33+D37+D39+D42+D46+D58</f>
        <v>310183.5999999999</v>
      </c>
      <c r="E59" s="10"/>
      <c r="F59" s="10">
        <f t="shared" si="1"/>
        <v>88.02831131090223</v>
      </c>
    </row>
    <row r="60" spans="1:6" ht="15">
      <c r="A60" s="25" t="s">
        <v>32</v>
      </c>
      <c r="B60" s="9">
        <f>B61+B67+B68+B69</f>
        <v>1697067.7000000002</v>
      </c>
      <c r="C60" s="9">
        <f>C61+C67+C68+C69</f>
        <v>0</v>
      </c>
      <c r="D60" s="9">
        <f>D61+D67+D68+D69</f>
        <v>1214095.0999999999</v>
      </c>
      <c r="E60" s="10"/>
      <c r="F60" s="10">
        <f t="shared" si="1"/>
        <v>71.54075821489029</v>
      </c>
    </row>
    <row r="61" spans="1:6" ht="24.75" customHeight="1">
      <c r="A61" s="31" t="s">
        <v>79</v>
      </c>
      <c r="B61" s="9">
        <f>B63+B64+B65+B66</f>
        <v>1695727.2000000002</v>
      </c>
      <c r="C61" s="9">
        <f>C63+C64+C65+C66</f>
        <v>0</v>
      </c>
      <c r="D61" s="9">
        <f>D63+D64+D65+D66</f>
        <v>1222006.3</v>
      </c>
      <c r="E61" s="10"/>
      <c r="F61" s="10">
        <f t="shared" si="1"/>
        <v>72.06384965694953</v>
      </c>
    </row>
    <row r="62" spans="1:6" ht="24.75" customHeight="1">
      <c r="A62" s="26" t="s">
        <v>80</v>
      </c>
      <c r="B62" s="9">
        <f>B63</f>
        <v>440344</v>
      </c>
      <c r="C62" s="9">
        <f>C63</f>
        <v>0</v>
      </c>
      <c r="D62" s="9">
        <f>D63</f>
        <v>369418</v>
      </c>
      <c r="E62" s="20">
        <f>E63</f>
        <v>0</v>
      </c>
      <c r="F62" s="20">
        <f>F63</f>
        <v>83.89304725396508</v>
      </c>
    </row>
    <row r="63" spans="1:6" ht="21.75" customHeight="1">
      <c r="A63" s="26" t="s">
        <v>86</v>
      </c>
      <c r="B63" s="16">
        <v>440344</v>
      </c>
      <c r="C63" s="16"/>
      <c r="D63" s="16">
        <v>369418</v>
      </c>
      <c r="E63" s="21"/>
      <c r="F63" s="21">
        <f t="shared" si="1"/>
        <v>83.89304725396508</v>
      </c>
    </row>
    <row r="64" spans="1:6" ht="28.5" customHeight="1">
      <c r="A64" s="26" t="s">
        <v>53</v>
      </c>
      <c r="B64" s="16">
        <v>320593.1</v>
      </c>
      <c r="C64" s="16"/>
      <c r="D64" s="16">
        <v>121307.4</v>
      </c>
      <c r="E64" s="21"/>
      <c r="F64" s="21">
        <f t="shared" si="1"/>
        <v>37.838431332427305</v>
      </c>
    </row>
    <row r="65" spans="1:6" ht="21.75" customHeight="1">
      <c r="A65" s="26" t="s">
        <v>81</v>
      </c>
      <c r="B65" s="16">
        <v>924537</v>
      </c>
      <c r="C65" s="16"/>
      <c r="D65" s="16">
        <v>721387.2</v>
      </c>
      <c r="E65" s="21"/>
      <c r="F65" s="21">
        <f t="shared" si="1"/>
        <v>78.02686101259333</v>
      </c>
    </row>
    <row r="66" spans="1:6" ht="15">
      <c r="A66" s="26" t="s">
        <v>34</v>
      </c>
      <c r="B66" s="16">
        <v>10253.1</v>
      </c>
      <c r="C66" s="16"/>
      <c r="D66" s="16">
        <v>9893.7</v>
      </c>
      <c r="E66" s="21"/>
      <c r="F66" s="21">
        <f t="shared" si="1"/>
        <v>96.4947186704509</v>
      </c>
    </row>
    <row r="67" spans="1:6" ht="15">
      <c r="A67" s="26" t="s">
        <v>87</v>
      </c>
      <c r="B67" s="16">
        <v>1340.5</v>
      </c>
      <c r="C67" s="16"/>
      <c r="D67" s="16">
        <v>1341.4</v>
      </c>
      <c r="E67" s="21"/>
      <c r="F67" s="21">
        <f t="shared" si="1"/>
        <v>100.06713912719137</v>
      </c>
    </row>
    <row r="68" spans="1:6" ht="59.25" customHeight="1">
      <c r="A68" s="26" t="s">
        <v>54</v>
      </c>
      <c r="B68" s="16"/>
      <c r="C68" s="16"/>
      <c r="D68" s="16"/>
      <c r="E68" s="21"/>
      <c r="F68" s="21"/>
    </row>
    <row r="69" spans="1:6" ht="35.25" customHeight="1">
      <c r="A69" s="26" t="s">
        <v>56</v>
      </c>
      <c r="B69" s="16"/>
      <c r="C69" s="16"/>
      <c r="D69" s="16">
        <v>-9252.6</v>
      </c>
      <c r="E69" s="21"/>
      <c r="F69" s="21"/>
    </row>
    <row r="70" spans="1:6" ht="15">
      <c r="A70" s="25" t="s">
        <v>20</v>
      </c>
      <c r="B70" s="9">
        <f>B59+B60</f>
        <v>2049435.7000000002</v>
      </c>
      <c r="C70" s="9"/>
      <c r="D70" s="9">
        <f>D59+D60</f>
        <v>1524278.6999999997</v>
      </c>
      <c r="E70" s="10"/>
      <c r="F70" s="10">
        <f>D70/B70*100</f>
        <v>74.37553176223092</v>
      </c>
    </row>
    <row r="71" spans="1:6" ht="15">
      <c r="A71" s="25" t="s">
        <v>21</v>
      </c>
      <c r="B71" s="9"/>
      <c r="C71" s="9"/>
      <c r="D71" s="9"/>
      <c r="E71" s="10"/>
      <c r="F71" s="10"/>
    </row>
    <row r="72" spans="1:6" ht="13.5">
      <c r="A72" s="26" t="s">
        <v>29</v>
      </c>
      <c r="B72" s="17">
        <v>74020.2</v>
      </c>
      <c r="C72" s="17"/>
      <c r="D72" s="17">
        <v>60951.9</v>
      </c>
      <c r="E72" s="18"/>
      <c r="F72" s="18">
        <f>(D72/B72)*100</f>
        <v>82.34495448539724</v>
      </c>
    </row>
    <row r="73" spans="1:6" ht="13.5">
      <c r="A73" s="26" t="s">
        <v>33</v>
      </c>
      <c r="B73" s="17">
        <v>253.9</v>
      </c>
      <c r="C73" s="17"/>
      <c r="D73" s="17">
        <v>89.5</v>
      </c>
      <c r="E73" s="18"/>
      <c r="F73" s="18">
        <f>D73/B73*100</f>
        <v>35.25009846396219</v>
      </c>
    </row>
    <row r="74" spans="1:6" ht="13.5">
      <c r="A74" s="26" t="s">
        <v>30</v>
      </c>
      <c r="B74" s="17">
        <v>11789.9</v>
      </c>
      <c r="C74" s="17"/>
      <c r="D74" s="17">
        <v>9322.4</v>
      </c>
      <c r="E74" s="18"/>
      <c r="F74" s="18">
        <f aca="true" t="shared" si="2" ref="F74:F84">(D74/B74)*100</f>
        <v>79.07106930508317</v>
      </c>
    </row>
    <row r="75" spans="1:6" ht="13.5">
      <c r="A75" s="26" t="s">
        <v>31</v>
      </c>
      <c r="B75" s="17">
        <v>157410.7</v>
      </c>
      <c r="C75" s="17"/>
      <c r="D75" s="17">
        <v>128306.9</v>
      </c>
      <c r="E75" s="18"/>
      <c r="F75" s="18">
        <f t="shared" si="2"/>
        <v>81.51091380700295</v>
      </c>
    </row>
    <row r="76" spans="1:6" ht="13.5">
      <c r="A76" s="26" t="s">
        <v>39</v>
      </c>
      <c r="B76" s="17">
        <v>175096.9</v>
      </c>
      <c r="C76" s="17"/>
      <c r="D76" s="17">
        <v>105394</v>
      </c>
      <c r="E76" s="18"/>
      <c r="F76" s="18">
        <f t="shared" si="2"/>
        <v>60.1918137899643</v>
      </c>
    </row>
    <row r="77" spans="1:6" ht="13.5">
      <c r="A77" s="26" t="s">
        <v>22</v>
      </c>
      <c r="B77" s="17">
        <v>1019322.9</v>
      </c>
      <c r="C77" s="17"/>
      <c r="D77" s="17">
        <v>698959.1</v>
      </c>
      <c r="E77" s="18"/>
      <c r="F77" s="18">
        <f t="shared" si="2"/>
        <v>68.57092095154538</v>
      </c>
    </row>
    <row r="78" spans="1:6" ht="13.5">
      <c r="A78" s="26" t="s">
        <v>38</v>
      </c>
      <c r="B78" s="17">
        <v>90476.1</v>
      </c>
      <c r="C78" s="17"/>
      <c r="D78" s="17">
        <v>74821.8</v>
      </c>
      <c r="E78" s="18"/>
      <c r="F78" s="18">
        <f t="shared" si="2"/>
        <v>82.69786164523006</v>
      </c>
    </row>
    <row r="79" spans="1:6" ht="13.5" hidden="1">
      <c r="A79" s="26" t="s">
        <v>37</v>
      </c>
      <c r="B79" s="17"/>
      <c r="C79" s="17"/>
      <c r="D79" s="17"/>
      <c r="E79" s="18"/>
      <c r="F79" s="18"/>
    </row>
    <row r="80" spans="1:6" ht="13.5" hidden="1">
      <c r="A80" s="26" t="s">
        <v>37</v>
      </c>
      <c r="B80" s="17">
        <v>0</v>
      </c>
      <c r="C80" s="17"/>
      <c r="D80" s="17">
        <v>0</v>
      </c>
      <c r="E80" s="18"/>
      <c r="F80" s="18"/>
    </row>
    <row r="81" spans="1:6" ht="13.5">
      <c r="A81" s="26" t="s">
        <v>23</v>
      </c>
      <c r="B81" s="17">
        <v>486457</v>
      </c>
      <c r="C81" s="17"/>
      <c r="D81" s="17">
        <v>371663.2</v>
      </c>
      <c r="E81" s="18"/>
      <c r="F81" s="18">
        <f t="shared" si="2"/>
        <v>76.40206636968941</v>
      </c>
    </row>
    <row r="82" spans="1:6" ht="13.5">
      <c r="A82" s="26" t="s">
        <v>46</v>
      </c>
      <c r="B82" s="17">
        <v>33963.9</v>
      </c>
      <c r="C82" s="17"/>
      <c r="D82" s="17">
        <v>27539.5</v>
      </c>
      <c r="E82" s="18"/>
      <c r="F82" s="18">
        <f t="shared" si="2"/>
        <v>81.08462220180839</v>
      </c>
    </row>
    <row r="83" spans="1:6" ht="13.5">
      <c r="A83" s="26" t="s">
        <v>47</v>
      </c>
      <c r="B83" s="17">
        <v>9773.4</v>
      </c>
      <c r="C83" s="17"/>
      <c r="D83" s="17">
        <v>8138.8</v>
      </c>
      <c r="E83" s="18"/>
      <c r="F83" s="18">
        <f t="shared" si="2"/>
        <v>83.27501176663188</v>
      </c>
    </row>
    <row r="84" spans="1:6" ht="13.5">
      <c r="A84" s="26" t="s">
        <v>48</v>
      </c>
      <c r="B84" s="17">
        <v>26</v>
      </c>
      <c r="C84" s="17"/>
      <c r="D84" s="17">
        <v>21.3</v>
      </c>
      <c r="E84" s="18"/>
      <c r="F84" s="18">
        <f t="shared" si="2"/>
        <v>81.92307692307692</v>
      </c>
    </row>
    <row r="85" spans="1:7" ht="15">
      <c r="A85" s="25" t="s">
        <v>24</v>
      </c>
      <c r="B85" s="9">
        <f>SUM(B72:B84)</f>
        <v>2058590.9</v>
      </c>
      <c r="C85" s="9">
        <f>SUM(C72:C84)</f>
        <v>0</v>
      </c>
      <c r="D85" s="9">
        <f>SUM(D72:D84)</f>
        <v>1485208.4000000001</v>
      </c>
      <c r="E85" s="10">
        <f>SUM(E72:E84)</f>
        <v>0</v>
      </c>
      <c r="F85" s="10">
        <f>D85/B85*100</f>
        <v>72.14684568944709</v>
      </c>
      <c r="G85" s="32"/>
    </row>
    <row r="86" spans="1:6" ht="15">
      <c r="A86" s="50"/>
      <c r="B86" s="51"/>
      <c r="C86" s="51"/>
      <c r="D86" s="52"/>
      <c r="E86" s="53"/>
      <c r="F86" s="53"/>
    </row>
    <row r="87" spans="1:4" ht="23.25">
      <c r="A87" s="33" t="s">
        <v>7</v>
      </c>
      <c r="B87" s="34">
        <f>B85-B70</f>
        <v>9155.19999999972</v>
      </c>
      <c r="C87" s="55"/>
      <c r="D87" s="54">
        <f>D85-D70</f>
        <v>-39070.29999999958</v>
      </c>
    </row>
    <row r="88" spans="1:4" ht="24">
      <c r="A88" s="37" t="s">
        <v>8</v>
      </c>
      <c r="B88" s="38">
        <f>B89+B92+B95</f>
        <v>9155.2</v>
      </c>
      <c r="C88" s="38">
        <f>C89+C92+C95</f>
        <v>0</v>
      </c>
      <c r="D88" s="38">
        <f>D89+D92+D95</f>
        <v>-7506</v>
      </c>
    </row>
    <row r="89" spans="1:4" ht="13.5">
      <c r="A89" s="33" t="s">
        <v>9</v>
      </c>
      <c r="B89" s="40">
        <f>B90+B91</f>
        <v>19155.2</v>
      </c>
      <c r="C89" s="56"/>
      <c r="D89" s="41">
        <v>0</v>
      </c>
    </row>
    <row r="90" spans="1:4" ht="24">
      <c r="A90" s="26" t="s">
        <v>114</v>
      </c>
      <c r="B90" s="42">
        <v>19155.2</v>
      </c>
      <c r="C90" s="57"/>
      <c r="D90" s="43">
        <v>0</v>
      </c>
    </row>
    <row r="91" spans="1:4" ht="24">
      <c r="A91" s="26" t="s">
        <v>115</v>
      </c>
      <c r="B91" s="38"/>
      <c r="C91" s="58"/>
      <c r="D91" s="44"/>
    </row>
    <row r="92" spans="1:4" ht="23.25">
      <c r="A92" s="33" t="s">
        <v>55</v>
      </c>
      <c r="B92" s="45">
        <f>B93+B94</f>
        <v>-10000</v>
      </c>
      <c r="C92" s="55"/>
      <c r="D92" s="46">
        <f>D93+D94</f>
        <v>-7506</v>
      </c>
    </row>
    <row r="93" spans="1:10" ht="36">
      <c r="A93" s="26" t="s">
        <v>116</v>
      </c>
      <c r="B93" s="38">
        <v>0</v>
      </c>
      <c r="C93" s="58"/>
      <c r="D93" s="44">
        <v>0</v>
      </c>
      <c r="J93" s="22" t="s">
        <v>100</v>
      </c>
    </row>
    <row r="94" spans="1:4" ht="36">
      <c r="A94" s="26" t="s">
        <v>117</v>
      </c>
      <c r="B94" s="38">
        <v>-10000</v>
      </c>
      <c r="C94" s="58"/>
      <c r="D94" s="44">
        <v>-7506</v>
      </c>
    </row>
    <row r="95" spans="1:4" ht="23.25">
      <c r="A95" s="25" t="s">
        <v>82</v>
      </c>
      <c r="B95" s="34">
        <v>0</v>
      </c>
      <c r="C95" s="58"/>
      <c r="D95" s="47">
        <v>0</v>
      </c>
    </row>
    <row r="96" spans="1:4" ht="23.25">
      <c r="A96" s="33" t="s">
        <v>14</v>
      </c>
      <c r="B96" s="34">
        <f>B87-B88</f>
        <v>-2.801243681460619E-10</v>
      </c>
      <c r="C96" s="59"/>
      <c r="D96" s="47">
        <f>D87-D88</f>
        <v>-31564.29999999958</v>
      </c>
    </row>
    <row r="97" ht="29.25" customHeight="1"/>
    <row r="98" ht="12.75">
      <c r="A98" s="60"/>
    </row>
    <row r="99" ht="27.75" customHeight="1"/>
  </sheetData>
  <sheetProtection/>
  <mergeCells count="5">
    <mergeCell ref="A1:F1"/>
    <mergeCell ref="A2:A5"/>
    <mergeCell ref="B2:B5"/>
    <mergeCell ref="D2:D5"/>
    <mergeCell ref="F2:F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60">
      <selection activeCell="H75" sqref="H75"/>
    </sheetView>
  </sheetViews>
  <sheetFormatPr defaultColWidth="9.00390625" defaultRowHeight="12.75"/>
  <cols>
    <col min="1" max="1" width="49.50390625" style="48" customWidth="1"/>
    <col min="2" max="2" width="15.375" style="49" customWidth="1"/>
    <col min="3" max="3" width="15.375" style="49" hidden="1" customWidth="1"/>
    <col min="4" max="4" width="17.00390625" style="35" customWidth="1"/>
    <col min="5" max="5" width="13.875" style="36" hidden="1" customWidth="1"/>
    <col min="6" max="6" width="13.625" style="36" customWidth="1"/>
    <col min="7" max="7" width="9.125" style="22" customWidth="1"/>
    <col min="8" max="16384" width="8.875" style="22" customWidth="1"/>
  </cols>
  <sheetData>
    <row r="1" spans="1:6" ht="39" customHeight="1" thickBot="1">
      <c r="A1" s="96" t="s">
        <v>120</v>
      </c>
      <c r="B1" s="96"/>
      <c r="C1" s="96"/>
      <c r="D1" s="96"/>
      <c r="E1" s="96"/>
      <c r="F1" s="96"/>
    </row>
    <row r="2" spans="1:6" ht="12.75" customHeight="1">
      <c r="A2" s="93" t="s">
        <v>15</v>
      </c>
      <c r="B2" s="97" t="s">
        <v>95</v>
      </c>
      <c r="C2" s="1"/>
      <c r="D2" s="100" t="s">
        <v>121</v>
      </c>
      <c r="E2" s="2"/>
      <c r="F2" s="103" t="s">
        <v>0</v>
      </c>
    </row>
    <row r="3" spans="1:6" ht="12.75" customHeight="1">
      <c r="A3" s="94"/>
      <c r="B3" s="98"/>
      <c r="C3" s="3"/>
      <c r="D3" s="101"/>
      <c r="E3" s="4"/>
      <c r="F3" s="104"/>
    </row>
    <row r="4" spans="1:6" ht="12.75">
      <c r="A4" s="94"/>
      <c r="B4" s="98"/>
      <c r="C4" s="3"/>
      <c r="D4" s="101"/>
      <c r="E4" s="4"/>
      <c r="F4" s="104"/>
    </row>
    <row r="5" spans="1:6" ht="26.25" customHeight="1">
      <c r="A5" s="95"/>
      <c r="B5" s="99"/>
      <c r="C5" s="5"/>
      <c r="D5" s="102"/>
      <c r="E5" s="6"/>
      <c r="F5" s="105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B8+B9+B10+B11</f>
        <v>225374</v>
      </c>
      <c r="C7" s="9"/>
      <c r="D7" s="9">
        <f>D8+D9+D10+D11+D12</f>
        <v>210092.99999999997</v>
      </c>
      <c r="E7" s="10"/>
      <c r="F7" s="11">
        <f aca="true" t="shared" si="0" ref="F7:F17">(D7/B7)*100</f>
        <v>93.21971478520148</v>
      </c>
    </row>
    <row r="8" spans="1:6" ht="60" customHeight="1">
      <c r="A8" s="26" t="s">
        <v>50</v>
      </c>
      <c r="B8" s="12">
        <v>223284</v>
      </c>
      <c r="C8" s="12"/>
      <c r="D8" s="12">
        <v>208275.6</v>
      </c>
      <c r="E8" s="13"/>
      <c r="F8" s="13">
        <f t="shared" si="0"/>
        <v>93.2783361100661</v>
      </c>
    </row>
    <row r="9" spans="1:6" ht="93" customHeight="1">
      <c r="A9" s="26" t="s">
        <v>40</v>
      </c>
      <c r="B9" s="12">
        <v>106</v>
      </c>
      <c r="C9" s="12"/>
      <c r="D9" s="12">
        <v>60.3</v>
      </c>
      <c r="E9" s="13"/>
      <c r="F9" s="13">
        <f t="shared" si="0"/>
        <v>56.88679245283018</v>
      </c>
    </row>
    <row r="10" spans="1:6" ht="36.75" customHeight="1">
      <c r="A10" s="26" t="s">
        <v>41</v>
      </c>
      <c r="B10" s="12">
        <v>1884</v>
      </c>
      <c r="C10" s="12"/>
      <c r="D10" s="12">
        <v>1825</v>
      </c>
      <c r="E10" s="13"/>
      <c r="F10" s="13">
        <f t="shared" si="0"/>
        <v>96.86836518046708</v>
      </c>
    </row>
    <row r="11" spans="1:6" ht="72">
      <c r="A11" s="26" t="s">
        <v>58</v>
      </c>
      <c r="B11" s="12">
        <v>100</v>
      </c>
      <c r="C11" s="12"/>
      <c r="D11" s="12">
        <v>26.8</v>
      </c>
      <c r="E11" s="13"/>
      <c r="F11" s="13">
        <f t="shared" si="0"/>
        <v>26.8</v>
      </c>
    </row>
    <row r="12" spans="1:6" ht="59.25" customHeight="1">
      <c r="A12" s="26" t="s">
        <v>97</v>
      </c>
      <c r="B12" s="12"/>
      <c r="C12" s="12"/>
      <c r="D12" s="12">
        <v>-94.7</v>
      </c>
      <c r="E12" s="13"/>
      <c r="F12" s="13"/>
    </row>
    <row r="13" spans="1:6" ht="23.25">
      <c r="A13" s="25" t="s">
        <v>1</v>
      </c>
      <c r="B13" s="14">
        <f>B14+B15+B16+B17</f>
        <v>9157</v>
      </c>
      <c r="C13" s="14"/>
      <c r="D13" s="14">
        <f>D14+D15+D16+D17</f>
        <v>8359.900000000001</v>
      </c>
      <c r="E13" s="15"/>
      <c r="F13" s="15">
        <f t="shared" si="0"/>
        <v>91.2951840122311</v>
      </c>
    </row>
    <row r="14" spans="1:6" ht="48">
      <c r="A14" s="26" t="s">
        <v>2</v>
      </c>
      <c r="B14" s="12">
        <v>4103</v>
      </c>
      <c r="C14" s="12"/>
      <c r="D14" s="12">
        <v>3799.7</v>
      </c>
      <c r="E14" s="13"/>
      <c r="F14" s="13">
        <f t="shared" si="0"/>
        <v>92.6078479161589</v>
      </c>
    </row>
    <row r="15" spans="1:6" ht="74.25" customHeight="1">
      <c r="A15" s="26" t="s">
        <v>3</v>
      </c>
      <c r="B15" s="12">
        <v>29</v>
      </c>
      <c r="C15" s="12"/>
      <c r="D15" s="12">
        <v>28</v>
      </c>
      <c r="E15" s="13"/>
      <c r="F15" s="13">
        <f t="shared" si="0"/>
        <v>96.55172413793103</v>
      </c>
    </row>
    <row r="16" spans="1:6" ht="48">
      <c r="A16" s="26" t="s">
        <v>57</v>
      </c>
      <c r="B16" s="12">
        <v>5574</v>
      </c>
      <c r="C16" s="12"/>
      <c r="D16" s="12">
        <v>5104.5</v>
      </c>
      <c r="E16" s="13"/>
      <c r="F16" s="13">
        <f t="shared" si="0"/>
        <v>91.57696447793326</v>
      </c>
    </row>
    <row r="17" spans="1:6" ht="48">
      <c r="A17" s="26" t="s">
        <v>4</v>
      </c>
      <c r="B17" s="12">
        <v>-549</v>
      </c>
      <c r="C17" s="12"/>
      <c r="D17" s="12">
        <v>-572.3</v>
      </c>
      <c r="E17" s="13"/>
      <c r="F17" s="13">
        <f t="shared" si="0"/>
        <v>104.2440801457195</v>
      </c>
    </row>
    <row r="18" spans="1:6" ht="15">
      <c r="A18" s="25" t="s">
        <v>16</v>
      </c>
      <c r="B18" s="9">
        <f>B20+B21+B22+B19</f>
        <v>36090</v>
      </c>
      <c r="C18" s="9"/>
      <c r="D18" s="9">
        <f>D20+D21+D22+D19</f>
        <v>35347.7</v>
      </c>
      <c r="E18" s="10"/>
      <c r="F18" s="11">
        <f>(D18/B18)*100</f>
        <v>97.94319756165142</v>
      </c>
    </row>
    <row r="19" spans="1:6" ht="24">
      <c r="A19" s="26" t="s">
        <v>88</v>
      </c>
      <c r="B19" s="12">
        <v>15250</v>
      </c>
      <c r="C19" s="12"/>
      <c r="D19" s="12">
        <v>14964.2</v>
      </c>
      <c r="E19" s="10"/>
      <c r="F19" s="18">
        <f>D19/B19*100</f>
        <v>98.12590163934428</v>
      </c>
    </row>
    <row r="20" spans="1:6" ht="24">
      <c r="A20" s="26" t="s">
        <v>26</v>
      </c>
      <c r="B20" s="12">
        <v>20352</v>
      </c>
      <c r="C20" s="12"/>
      <c r="D20" s="12">
        <v>20015.2</v>
      </c>
      <c r="E20" s="13"/>
      <c r="F20" s="13">
        <f>(D20/B20)*100</f>
        <v>98.34512578616352</v>
      </c>
    </row>
    <row r="21" spans="1:6" ht="12.75">
      <c r="A21" s="26" t="s">
        <v>42</v>
      </c>
      <c r="B21" s="12">
        <v>30</v>
      </c>
      <c r="C21" s="12"/>
      <c r="D21" s="12">
        <v>-10.5</v>
      </c>
      <c r="E21" s="13"/>
      <c r="F21" s="13">
        <v>0</v>
      </c>
    </row>
    <row r="22" spans="1:6" ht="25.5" customHeight="1">
      <c r="A22" s="26" t="s">
        <v>60</v>
      </c>
      <c r="B22" s="12">
        <v>458</v>
      </c>
      <c r="C22" s="12"/>
      <c r="D22" s="12">
        <v>378.8</v>
      </c>
      <c r="E22" s="13"/>
      <c r="F22" s="13">
        <f>(D22/B22)*100</f>
        <v>82.70742358078603</v>
      </c>
    </row>
    <row r="23" spans="1:6" ht="15">
      <c r="A23" s="25" t="s">
        <v>17</v>
      </c>
      <c r="B23" s="9">
        <f>B24+B26+B25</f>
        <v>23538</v>
      </c>
      <c r="C23" s="9"/>
      <c r="D23" s="9">
        <f>D24+D26+D25</f>
        <v>21500.5</v>
      </c>
      <c r="E23" s="10"/>
      <c r="F23" s="10">
        <f>(D23/B23)*100</f>
        <v>91.3437845186507</v>
      </c>
    </row>
    <row r="24" spans="1:6" ht="15" customHeight="1">
      <c r="A24" s="26" t="s">
        <v>61</v>
      </c>
      <c r="B24" s="12">
        <v>4450</v>
      </c>
      <c r="C24" s="12"/>
      <c r="D24" s="12">
        <v>3650.3</v>
      </c>
      <c r="E24" s="13"/>
      <c r="F24" s="13">
        <f>(D24/B24)*100</f>
        <v>82.02921348314607</v>
      </c>
    </row>
    <row r="25" spans="1:6" ht="12.75">
      <c r="A25" s="26" t="s">
        <v>5</v>
      </c>
      <c r="B25" s="12">
        <v>1428</v>
      </c>
      <c r="C25" s="12"/>
      <c r="D25" s="12">
        <v>1294.4</v>
      </c>
      <c r="E25" s="13"/>
      <c r="F25" s="13">
        <f>(D25/B25)*100</f>
        <v>90.64425770308124</v>
      </c>
    </row>
    <row r="26" spans="1:6" ht="13.5" customHeight="1">
      <c r="A26" s="27" t="s">
        <v>18</v>
      </c>
      <c r="B26" s="12">
        <v>17660</v>
      </c>
      <c r="C26" s="12"/>
      <c r="D26" s="12">
        <v>16555.8</v>
      </c>
      <c r="E26" s="13"/>
      <c r="F26" s="13">
        <f>(D26/B26)*100</f>
        <v>93.74745186862967</v>
      </c>
    </row>
    <row r="27" spans="1:6" ht="15">
      <c r="A27" s="25" t="s">
        <v>19</v>
      </c>
      <c r="B27" s="9">
        <f>B28+B30+B29</f>
        <v>10700</v>
      </c>
      <c r="C27" s="9">
        <f>C28+C30</f>
        <v>0</v>
      </c>
      <c r="D27" s="9">
        <f>D28+D30+D29</f>
        <v>10252.7</v>
      </c>
      <c r="E27" s="10">
        <f>E28+E30</f>
        <v>0</v>
      </c>
      <c r="F27" s="10">
        <f>F28</f>
        <v>98.31722054380666</v>
      </c>
    </row>
    <row r="28" spans="1:6" ht="42" customHeight="1">
      <c r="A28" s="28" t="s">
        <v>62</v>
      </c>
      <c r="B28" s="12">
        <v>6620</v>
      </c>
      <c r="C28" s="12"/>
      <c r="D28" s="12">
        <v>6508.6</v>
      </c>
      <c r="E28" s="13"/>
      <c r="F28" s="13">
        <f>(D28/B28)*100</f>
        <v>98.31722054380666</v>
      </c>
    </row>
    <row r="29" spans="1:6" ht="59.25" customHeight="1">
      <c r="A29" s="26" t="s">
        <v>98</v>
      </c>
      <c r="B29" s="12">
        <v>7</v>
      </c>
      <c r="C29" s="12"/>
      <c r="D29" s="12">
        <v>6.2</v>
      </c>
      <c r="E29" s="13"/>
      <c r="F29" s="13">
        <f>(D29/B29)*100</f>
        <v>88.57142857142858</v>
      </c>
    </row>
    <row r="30" spans="1:6" ht="48.75" customHeight="1">
      <c r="A30" s="28" t="s">
        <v>85</v>
      </c>
      <c r="B30" s="12">
        <v>4073</v>
      </c>
      <c r="C30" s="12"/>
      <c r="D30" s="12">
        <v>3737.9</v>
      </c>
      <c r="E30" s="13"/>
      <c r="F30" s="13">
        <f>(D30/B30)*100</f>
        <v>91.77264915295851</v>
      </c>
    </row>
    <row r="31" spans="1:6" ht="24" customHeight="1" hidden="1">
      <c r="A31" s="29" t="s">
        <v>83</v>
      </c>
      <c r="B31" s="14">
        <f>B32</f>
        <v>0</v>
      </c>
      <c r="C31" s="14"/>
      <c r="D31" s="14">
        <f>D32</f>
        <v>0</v>
      </c>
      <c r="E31" s="15"/>
      <c r="F31" s="15"/>
    </row>
    <row r="32" spans="1:6" ht="37.5" customHeight="1" hidden="1">
      <c r="A32" s="27" t="s">
        <v>84</v>
      </c>
      <c r="B32" s="12">
        <v>0</v>
      </c>
      <c r="C32" s="12"/>
      <c r="D32" s="12">
        <v>0</v>
      </c>
      <c r="E32" s="13"/>
      <c r="F32" s="13"/>
    </row>
    <row r="33" spans="1:6" ht="24">
      <c r="A33" s="25" t="s">
        <v>27</v>
      </c>
      <c r="B33" s="9">
        <f>B34+B35+B36</f>
        <v>24226</v>
      </c>
      <c r="C33" s="9"/>
      <c r="D33" s="9">
        <f>D34+D35+D36</f>
        <v>22460.9</v>
      </c>
      <c r="E33" s="10"/>
      <c r="F33" s="10">
        <f>(D33/B33)*100</f>
        <v>92.71402625278627</v>
      </c>
    </row>
    <row r="34" spans="1:6" ht="69.75" customHeight="1">
      <c r="A34" s="26" t="s">
        <v>43</v>
      </c>
      <c r="B34" s="12">
        <v>22891</v>
      </c>
      <c r="C34" s="12"/>
      <c r="D34" s="12">
        <v>21171.7</v>
      </c>
      <c r="E34" s="13"/>
      <c r="F34" s="13">
        <f>(D34/B34)*100</f>
        <v>92.4891878904373</v>
      </c>
    </row>
    <row r="35" spans="1:6" ht="24.75" customHeight="1" hidden="1">
      <c r="A35" s="27" t="s">
        <v>64</v>
      </c>
      <c r="B35" s="12">
        <v>0</v>
      </c>
      <c r="C35" s="12"/>
      <c r="D35" s="12">
        <v>0</v>
      </c>
      <c r="E35" s="13"/>
      <c r="F35" s="13">
        <v>0</v>
      </c>
    </row>
    <row r="36" spans="1:6" ht="69" customHeight="1">
      <c r="A36" s="26" t="s">
        <v>65</v>
      </c>
      <c r="B36" s="12">
        <v>1335</v>
      </c>
      <c r="C36" s="12"/>
      <c r="D36" s="12">
        <v>1289.2</v>
      </c>
      <c r="E36" s="13"/>
      <c r="F36" s="13">
        <f>D36/B36*100</f>
        <v>96.5692883895131</v>
      </c>
    </row>
    <row r="37" spans="1:6" ht="15">
      <c r="A37" s="25" t="s">
        <v>28</v>
      </c>
      <c r="B37" s="9">
        <f>B38</f>
        <v>2155</v>
      </c>
      <c r="C37" s="9"/>
      <c r="D37" s="9">
        <f>D38</f>
        <v>2025.4</v>
      </c>
      <c r="E37" s="10"/>
      <c r="F37" s="10">
        <f>(D37/B37)*100</f>
        <v>93.9860788863109</v>
      </c>
    </row>
    <row r="38" spans="1:6" ht="12.75" customHeight="1">
      <c r="A38" s="26" t="s">
        <v>49</v>
      </c>
      <c r="B38" s="12">
        <v>2155</v>
      </c>
      <c r="C38" s="12"/>
      <c r="D38" s="12">
        <v>2025.4</v>
      </c>
      <c r="E38" s="13"/>
      <c r="F38" s="13">
        <f>(D38/B38)*100</f>
        <v>93.9860788863109</v>
      </c>
    </row>
    <row r="39" spans="1:6" ht="24">
      <c r="A39" s="25" t="s">
        <v>44</v>
      </c>
      <c r="B39" s="9">
        <f>B40+B41</f>
        <v>11926</v>
      </c>
      <c r="C39" s="9"/>
      <c r="D39" s="9">
        <f>D40+D41</f>
        <v>21595.1</v>
      </c>
      <c r="E39" s="10"/>
      <c r="F39" s="10">
        <f>D39/B39*100</f>
        <v>181.0758007714238</v>
      </c>
    </row>
    <row r="40" spans="1:6" ht="18" customHeight="1">
      <c r="A40" s="27" t="s">
        <v>66</v>
      </c>
      <c r="B40" s="17">
        <v>78</v>
      </c>
      <c r="C40" s="17"/>
      <c r="D40" s="17">
        <v>76.1</v>
      </c>
      <c r="E40" s="18"/>
      <c r="F40" s="18">
        <f>D40/B40*100</f>
        <v>97.56410256410255</v>
      </c>
    </row>
    <row r="41" spans="1:6" ht="15" customHeight="1">
      <c r="A41" s="26" t="s">
        <v>67</v>
      </c>
      <c r="B41" s="17">
        <v>11848</v>
      </c>
      <c r="C41" s="17"/>
      <c r="D41" s="17">
        <v>21519</v>
      </c>
      <c r="E41" s="18"/>
      <c r="F41" s="18">
        <f>D41/B41*100</f>
        <v>181.62559081701554</v>
      </c>
    </row>
    <row r="42" spans="1:6" ht="24">
      <c r="A42" s="25" t="s">
        <v>35</v>
      </c>
      <c r="B42" s="9">
        <f>B43+B44+B45</f>
        <v>2061</v>
      </c>
      <c r="C42" s="9"/>
      <c r="D42" s="9">
        <f>D43+D44+D45</f>
        <v>1907.6999999999998</v>
      </c>
      <c r="E42" s="10"/>
      <c r="F42" s="10">
        <f>(D42/B42)*100</f>
        <v>92.56186317321688</v>
      </c>
    </row>
    <row r="43" spans="1:6" ht="21" customHeight="1">
      <c r="A43" s="26" t="s">
        <v>68</v>
      </c>
      <c r="B43" s="17">
        <v>788</v>
      </c>
      <c r="C43" s="17"/>
      <c r="D43" s="17">
        <v>775.4</v>
      </c>
      <c r="E43" s="18"/>
      <c r="F43" s="18">
        <f>D43/B43*100</f>
        <v>98.40101522842639</v>
      </c>
    </row>
    <row r="44" spans="1:6" ht="74.25" customHeight="1">
      <c r="A44" s="30" t="s">
        <v>69</v>
      </c>
      <c r="B44" s="17">
        <v>227</v>
      </c>
      <c r="C44" s="17"/>
      <c r="D44" s="17">
        <v>152.7</v>
      </c>
      <c r="E44" s="18"/>
      <c r="F44" s="18">
        <f>D44/B44*100</f>
        <v>67.26872246696036</v>
      </c>
    </row>
    <row r="45" spans="1:6" ht="30" customHeight="1">
      <c r="A45" s="26" t="s">
        <v>70</v>
      </c>
      <c r="B45" s="17">
        <v>1046</v>
      </c>
      <c r="C45" s="17"/>
      <c r="D45" s="17">
        <v>979.6</v>
      </c>
      <c r="E45" s="18"/>
      <c r="F45" s="18">
        <f>D45/B45*100</f>
        <v>93.65200764818356</v>
      </c>
    </row>
    <row r="46" spans="1:6" ht="15">
      <c r="A46" s="25" t="s">
        <v>36</v>
      </c>
      <c r="B46" s="9">
        <f>SUM(B47:B57)</f>
        <v>6622</v>
      </c>
      <c r="C46" s="9"/>
      <c r="D46" s="9">
        <f>SUM(D47:D57)</f>
        <v>6367.199999999999</v>
      </c>
      <c r="E46" s="10"/>
      <c r="F46" s="10">
        <f>(D46/B46)*100</f>
        <v>96.15221987315009</v>
      </c>
    </row>
    <row r="47" spans="1:6" ht="33.75" customHeight="1">
      <c r="A47" s="27" t="s">
        <v>71</v>
      </c>
      <c r="B47" s="17">
        <v>70</v>
      </c>
      <c r="C47" s="17"/>
      <c r="D47" s="17">
        <v>68.4</v>
      </c>
      <c r="E47" s="19">
        <v>51</v>
      </c>
      <c r="F47" s="18">
        <f>(D47/B47)*100</f>
        <v>97.71428571428572</v>
      </c>
    </row>
    <row r="48" spans="1:6" ht="51" customHeight="1">
      <c r="A48" s="26" t="s">
        <v>72</v>
      </c>
      <c r="B48" s="17">
        <v>30</v>
      </c>
      <c r="C48" s="17"/>
      <c r="D48" s="17">
        <v>30</v>
      </c>
      <c r="E48" s="19">
        <v>22</v>
      </c>
      <c r="F48" s="18">
        <v>0</v>
      </c>
    </row>
    <row r="49" spans="1:6" ht="48" customHeight="1">
      <c r="A49" s="26" t="s">
        <v>6</v>
      </c>
      <c r="B49" s="17">
        <v>376</v>
      </c>
      <c r="C49" s="17"/>
      <c r="D49" s="17">
        <v>371</v>
      </c>
      <c r="E49" s="19">
        <v>71</v>
      </c>
      <c r="F49" s="18">
        <f>(D49/B49)*100</f>
        <v>98.67021276595744</v>
      </c>
    </row>
    <row r="50" spans="1:6" ht="24" customHeight="1" hidden="1">
      <c r="A50" s="26" t="s">
        <v>52</v>
      </c>
      <c r="B50" s="17">
        <v>8</v>
      </c>
      <c r="C50" s="17"/>
      <c r="D50" s="17">
        <v>7.6</v>
      </c>
      <c r="E50" s="19">
        <v>0</v>
      </c>
      <c r="F50" s="18">
        <v>0</v>
      </c>
    </row>
    <row r="51" spans="1:6" ht="99" customHeight="1">
      <c r="A51" s="26" t="s">
        <v>73</v>
      </c>
      <c r="B51" s="17">
        <v>122</v>
      </c>
      <c r="C51" s="17"/>
      <c r="D51" s="17">
        <v>102.4</v>
      </c>
      <c r="E51" s="19">
        <v>121.2</v>
      </c>
      <c r="F51" s="18">
        <f aca="true" t="shared" si="1" ref="F51:F67">D51/B51*100</f>
        <v>83.93442622950819</v>
      </c>
    </row>
    <row r="52" spans="1:6" ht="68.25" customHeight="1">
      <c r="A52" s="26" t="s">
        <v>99</v>
      </c>
      <c r="B52" s="17">
        <v>1334</v>
      </c>
      <c r="C52" s="17"/>
      <c r="D52" s="17">
        <v>1329.5</v>
      </c>
      <c r="E52" s="19">
        <v>887.3</v>
      </c>
      <c r="F52" s="18">
        <f t="shared" si="1"/>
        <v>99.66266866566717</v>
      </c>
    </row>
    <row r="53" spans="1:6" ht="27" customHeight="1">
      <c r="A53" s="26" t="s">
        <v>74</v>
      </c>
      <c r="B53" s="17">
        <v>193</v>
      </c>
      <c r="C53" s="17"/>
      <c r="D53" s="17">
        <v>191.9</v>
      </c>
      <c r="E53" s="19">
        <v>347.5</v>
      </c>
      <c r="F53" s="18">
        <f t="shared" si="1"/>
        <v>99.43005181347151</v>
      </c>
    </row>
    <row r="54" spans="1:6" ht="54" customHeight="1">
      <c r="A54" s="27" t="s">
        <v>75</v>
      </c>
      <c r="B54" s="17">
        <v>2448</v>
      </c>
      <c r="C54" s="17"/>
      <c r="D54" s="17">
        <v>2435.6</v>
      </c>
      <c r="E54" s="19">
        <v>87.6</v>
      </c>
      <c r="F54" s="18">
        <f t="shared" si="1"/>
        <v>99.49346405228758</v>
      </c>
    </row>
    <row r="55" spans="1:6" ht="60" customHeight="1">
      <c r="A55" s="26" t="s">
        <v>59</v>
      </c>
      <c r="B55" s="17">
        <v>62</v>
      </c>
      <c r="C55" s="17"/>
      <c r="D55" s="17">
        <v>61.2</v>
      </c>
      <c r="E55" s="19">
        <v>221.8</v>
      </c>
      <c r="F55" s="18">
        <f t="shared" si="1"/>
        <v>98.70967741935485</v>
      </c>
    </row>
    <row r="56" spans="1:6" ht="42" customHeight="1">
      <c r="A56" s="26" t="s">
        <v>76</v>
      </c>
      <c r="B56" s="17">
        <v>125</v>
      </c>
      <c r="C56" s="17"/>
      <c r="D56" s="17">
        <v>102.2</v>
      </c>
      <c r="E56" s="19">
        <v>68.4</v>
      </c>
      <c r="F56" s="18">
        <f t="shared" si="1"/>
        <v>81.76</v>
      </c>
    </row>
    <row r="57" spans="1:6" ht="24.75" customHeight="1">
      <c r="A57" s="26" t="s">
        <v>77</v>
      </c>
      <c r="B57" s="17">
        <v>1854</v>
      </c>
      <c r="C57" s="17"/>
      <c r="D57" s="17">
        <v>1667.4</v>
      </c>
      <c r="E57" s="17">
        <v>3536.16</v>
      </c>
      <c r="F57" s="18">
        <f t="shared" si="1"/>
        <v>89.93527508090615</v>
      </c>
    </row>
    <row r="58" spans="1:6" ht="18" customHeight="1">
      <c r="A58" s="25" t="s">
        <v>78</v>
      </c>
      <c r="B58" s="9">
        <v>519</v>
      </c>
      <c r="C58" s="9"/>
      <c r="D58" s="9">
        <v>517.3</v>
      </c>
      <c r="E58" s="10"/>
      <c r="F58" s="18">
        <f t="shared" si="1"/>
        <v>99.67244701348747</v>
      </c>
    </row>
    <row r="59" spans="1:6" ht="15">
      <c r="A59" s="25" t="s">
        <v>51</v>
      </c>
      <c r="B59" s="9">
        <f>B7+B13+B18+B23+B27+B33+B37+B39+B42+B46+B58+B31</f>
        <v>352368</v>
      </c>
      <c r="C59" s="9"/>
      <c r="D59" s="9">
        <f>D7+D13+D18+D23+D27+D33+D37+D39+D42+D46+D58</f>
        <v>340427.4</v>
      </c>
      <c r="E59" s="10"/>
      <c r="F59" s="10">
        <f t="shared" si="1"/>
        <v>96.61132679471463</v>
      </c>
    </row>
    <row r="60" spans="1:6" ht="15">
      <c r="A60" s="25" t="s">
        <v>32</v>
      </c>
      <c r="B60" s="9">
        <f>B61+B67+B68+B69</f>
        <v>1697170.4</v>
      </c>
      <c r="C60" s="9">
        <f>C61+C67+C68+C69</f>
        <v>0</v>
      </c>
      <c r="D60" s="9">
        <f>D61+D67+D68+D69</f>
        <v>1366669.9</v>
      </c>
      <c r="E60" s="10"/>
      <c r="F60" s="10">
        <f t="shared" si="1"/>
        <v>80.52638085132759</v>
      </c>
    </row>
    <row r="61" spans="1:6" ht="24.75" customHeight="1">
      <c r="A61" s="31" t="s">
        <v>79</v>
      </c>
      <c r="B61" s="9">
        <f>B63+B64+B65+B66</f>
        <v>1695769.9</v>
      </c>
      <c r="C61" s="9">
        <f>C63+C64+C65+C66</f>
        <v>0</v>
      </c>
      <c r="D61" s="9">
        <f>D63+D64+D65+D66</f>
        <v>1374517.4</v>
      </c>
      <c r="E61" s="10"/>
      <c r="F61" s="10">
        <f t="shared" si="1"/>
        <v>81.05565501545935</v>
      </c>
    </row>
    <row r="62" spans="1:6" ht="24.75" customHeight="1">
      <c r="A62" s="26" t="s">
        <v>80</v>
      </c>
      <c r="B62" s="9">
        <f>B63</f>
        <v>440344</v>
      </c>
      <c r="C62" s="9">
        <f>C63</f>
        <v>0</v>
      </c>
      <c r="D62" s="9">
        <f>D63</f>
        <v>403668</v>
      </c>
      <c r="E62" s="20">
        <f>E63</f>
        <v>0</v>
      </c>
      <c r="F62" s="20">
        <f>F63</f>
        <v>91.67105717348255</v>
      </c>
    </row>
    <row r="63" spans="1:6" ht="21.75" customHeight="1">
      <c r="A63" s="26" t="s">
        <v>86</v>
      </c>
      <c r="B63" s="16">
        <v>440344</v>
      </c>
      <c r="C63" s="16"/>
      <c r="D63" s="16">
        <v>403668</v>
      </c>
      <c r="E63" s="21"/>
      <c r="F63" s="21">
        <f t="shared" si="1"/>
        <v>91.67105717348255</v>
      </c>
    </row>
    <row r="64" spans="1:6" ht="28.5" customHeight="1">
      <c r="A64" s="26" t="s">
        <v>53</v>
      </c>
      <c r="B64" s="16">
        <v>320593.1</v>
      </c>
      <c r="C64" s="16"/>
      <c r="D64" s="16">
        <v>158828.6</v>
      </c>
      <c r="E64" s="21"/>
      <c r="F64" s="21">
        <f t="shared" si="1"/>
        <v>49.54211428755018</v>
      </c>
    </row>
    <row r="65" spans="1:6" ht="21.75" customHeight="1">
      <c r="A65" s="26" t="s">
        <v>81</v>
      </c>
      <c r="B65" s="16">
        <v>924579.7</v>
      </c>
      <c r="C65" s="16"/>
      <c r="D65" s="16">
        <v>802127.1</v>
      </c>
      <c r="E65" s="21"/>
      <c r="F65" s="21">
        <f t="shared" si="1"/>
        <v>86.75586323169327</v>
      </c>
    </row>
    <row r="66" spans="1:6" ht="15">
      <c r="A66" s="26" t="s">
        <v>34</v>
      </c>
      <c r="B66" s="16">
        <v>10253.1</v>
      </c>
      <c r="C66" s="16"/>
      <c r="D66" s="16">
        <v>9893.7</v>
      </c>
      <c r="E66" s="21"/>
      <c r="F66" s="21">
        <f t="shared" si="1"/>
        <v>96.4947186704509</v>
      </c>
    </row>
    <row r="67" spans="1:6" ht="15">
      <c r="A67" s="26" t="s">
        <v>87</v>
      </c>
      <c r="B67" s="16">
        <v>1400.5</v>
      </c>
      <c r="C67" s="16"/>
      <c r="D67" s="16">
        <v>1416.3</v>
      </c>
      <c r="E67" s="21"/>
      <c r="F67" s="21">
        <f t="shared" si="1"/>
        <v>101.12816851124597</v>
      </c>
    </row>
    <row r="68" spans="1:6" ht="59.25" customHeight="1">
      <c r="A68" s="26" t="s">
        <v>54</v>
      </c>
      <c r="B68" s="16"/>
      <c r="C68" s="16"/>
      <c r="D68" s="16"/>
      <c r="E68" s="21"/>
      <c r="F68" s="21"/>
    </row>
    <row r="69" spans="1:6" ht="35.25" customHeight="1">
      <c r="A69" s="26" t="s">
        <v>56</v>
      </c>
      <c r="B69" s="16"/>
      <c r="C69" s="16"/>
      <c r="D69" s="16">
        <v>-9263.8</v>
      </c>
      <c r="E69" s="21"/>
      <c r="F69" s="21"/>
    </row>
    <row r="70" spans="1:6" ht="15">
      <c r="A70" s="25" t="s">
        <v>20</v>
      </c>
      <c r="B70" s="9">
        <f>B59+B60</f>
        <v>2049538.4</v>
      </c>
      <c r="C70" s="9"/>
      <c r="D70" s="9">
        <f>D59+D60</f>
        <v>1707097.2999999998</v>
      </c>
      <c r="E70" s="10"/>
      <c r="F70" s="10">
        <f>D70/B70*100</f>
        <v>83.29179389856759</v>
      </c>
    </row>
    <row r="71" spans="1:6" ht="15">
      <c r="A71" s="25" t="s">
        <v>21</v>
      </c>
      <c r="B71" s="9"/>
      <c r="C71" s="9"/>
      <c r="D71" s="9"/>
      <c r="E71" s="10"/>
      <c r="F71" s="10"/>
    </row>
    <row r="72" spans="1:6" ht="13.5">
      <c r="A72" s="26" t="s">
        <v>29</v>
      </c>
      <c r="B72" s="17">
        <v>74238.5</v>
      </c>
      <c r="C72" s="17"/>
      <c r="D72" s="17">
        <v>67241.6</v>
      </c>
      <c r="E72" s="18"/>
      <c r="F72" s="18">
        <f>(D72/B72)*100</f>
        <v>90.57510590865925</v>
      </c>
    </row>
    <row r="73" spans="1:6" ht="13.5">
      <c r="A73" s="26" t="s">
        <v>33</v>
      </c>
      <c r="B73" s="17">
        <v>253.9</v>
      </c>
      <c r="C73" s="17"/>
      <c r="D73" s="17">
        <v>89.5</v>
      </c>
      <c r="E73" s="18"/>
      <c r="F73" s="18">
        <f>D73/B73*100</f>
        <v>35.25009846396219</v>
      </c>
    </row>
    <row r="74" spans="1:6" ht="13.5">
      <c r="A74" s="26" t="s">
        <v>30</v>
      </c>
      <c r="B74" s="17">
        <v>11789.9</v>
      </c>
      <c r="C74" s="17"/>
      <c r="D74" s="17">
        <v>10181.3</v>
      </c>
      <c r="E74" s="18"/>
      <c r="F74" s="18">
        <f aca="true" t="shared" si="2" ref="F74:F84">(D74/B74)*100</f>
        <v>86.35611837250528</v>
      </c>
    </row>
    <row r="75" spans="1:6" ht="13.5">
      <c r="A75" s="26" t="s">
        <v>31</v>
      </c>
      <c r="B75" s="17">
        <v>155530.2</v>
      </c>
      <c r="C75" s="17"/>
      <c r="D75" s="17">
        <v>138116.7</v>
      </c>
      <c r="E75" s="18"/>
      <c r="F75" s="18">
        <f t="shared" si="2"/>
        <v>88.80378215934913</v>
      </c>
    </row>
    <row r="76" spans="1:6" ht="13.5">
      <c r="A76" s="26" t="s">
        <v>39</v>
      </c>
      <c r="B76" s="17">
        <v>176683.2</v>
      </c>
      <c r="C76" s="17"/>
      <c r="D76" s="17">
        <v>120711.3</v>
      </c>
      <c r="E76" s="18"/>
      <c r="F76" s="18">
        <f t="shared" si="2"/>
        <v>68.32075715178352</v>
      </c>
    </row>
    <row r="77" spans="1:6" ht="13.5">
      <c r="A77" s="26" t="s">
        <v>22</v>
      </c>
      <c r="B77" s="17">
        <v>1019416.7</v>
      </c>
      <c r="C77" s="17"/>
      <c r="D77" s="17">
        <v>802894.9</v>
      </c>
      <c r="E77" s="18"/>
      <c r="F77" s="18">
        <f t="shared" si="2"/>
        <v>78.76022631373412</v>
      </c>
    </row>
    <row r="78" spans="1:6" ht="13.5">
      <c r="A78" s="26" t="s">
        <v>38</v>
      </c>
      <c r="B78" s="17">
        <v>90538.2</v>
      </c>
      <c r="C78" s="17"/>
      <c r="D78" s="17">
        <v>82111.3</v>
      </c>
      <c r="E78" s="18"/>
      <c r="F78" s="18">
        <f t="shared" si="2"/>
        <v>90.69243700449093</v>
      </c>
    </row>
    <row r="79" spans="1:6" ht="13.5" hidden="1">
      <c r="A79" s="26" t="s">
        <v>37</v>
      </c>
      <c r="B79" s="17"/>
      <c r="C79" s="17"/>
      <c r="D79" s="17"/>
      <c r="E79" s="18"/>
      <c r="F79" s="18"/>
    </row>
    <row r="80" spans="1:6" ht="13.5" hidden="1">
      <c r="A80" s="26" t="s">
        <v>37</v>
      </c>
      <c r="B80" s="17">
        <v>0</v>
      </c>
      <c r="C80" s="17"/>
      <c r="D80" s="17">
        <v>0</v>
      </c>
      <c r="E80" s="18"/>
      <c r="F80" s="18"/>
    </row>
    <row r="81" spans="1:6" ht="13.5">
      <c r="A81" s="26" t="s">
        <v>23</v>
      </c>
      <c r="B81" s="17">
        <v>486499.7</v>
      </c>
      <c r="C81" s="17"/>
      <c r="D81" s="17">
        <v>414400.8</v>
      </c>
      <c r="E81" s="18"/>
      <c r="F81" s="18">
        <f t="shared" si="2"/>
        <v>85.18007308123725</v>
      </c>
    </row>
    <row r="82" spans="1:6" ht="13.5">
      <c r="A82" s="26" t="s">
        <v>46</v>
      </c>
      <c r="B82" s="17">
        <v>33943.9</v>
      </c>
      <c r="C82" s="17"/>
      <c r="D82" s="17">
        <v>30141.5</v>
      </c>
      <c r="E82" s="18"/>
      <c r="F82" s="18">
        <f t="shared" si="2"/>
        <v>88.7979872672262</v>
      </c>
    </row>
    <row r="83" spans="1:6" ht="13.5">
      <c r="A83" s="26" t="s">
        <v>47</v>
      </c>
      <c r="B83" s="17">
        <v>9773.4</v>
      </c>
      <c r="C83" s="17"/>
      <c r="D83" s="17">
        <v>9009.4</v>
      </c>
      <c r="E83" s="18"/>
      <c r="F83" s="18">
        <f t="shared" si="2"/>
        <v>92.18286369124358</v>
      </c>
    </row>
    <row r="84" spans="1:6" ht="13.5">
      <c r="A84" s="26" t="s">
        <v>48</v>
      </c>
      <c r="B84" s="17">
        <v>26</v>
      </c>
      <c r="C84" s="17"/>
      <c r="D84" s="17">
        <v>21.3</v>
      </c>
      <c r="E84" s="18"/>
      <c r="F84" s="18">
        <f t="shared" si="2"/>
        <v>81.92307692307692</v>
      </c>
    </row>
    <row r="85" spans="1:7" ht="15">
      <c r="A85" s="25" t="s">
        <v>24</v>
      </c>
      <c r="B85" s="9">
        <f>SUM(B72:B84)</f>
        <v>2058693.5999999996</v>
      </c>
      <c r="C85" s="9">
        <f>SUM(C72:C84)</f>
        <v>0</v>
      </c>
      <c r="D85" s="9">
        <f>SUM(D72:D84)</f>
        <v>1674919.6</v>
      </c>
      <c r="E85" s="10">
        <f>SUM(E72:E84)</f>
        <v>0</v>
      </c>
      <c r="F85" s="10">
        <f>D85/B85*100</f>
        <v>81.3583721249243</v>
      </c>
      <c r="G85" s="32"/>
    </row>
    <row r="86" spans="1:6" ht="15">
      <c r="A86" s="50"/>
      <c r="B86" s="51"/>
      <c r="C86" s="51"/>
      <c r="D86" s="52"/>
      <c r="E86" s="53"/>
      <c r="F86" s="53"/>
    </row>
    <row r="87" spans="1:4" ht="23.25">
      <c r="A87" s="33" t="s">
        <v>7</v>
      </c>
      <c r="B87" s="34">
        <f>B85-B70</f>
        <v>9155.19999999972</v>
      </c>
      <c r="C87" s="55"/>
      <c r="D87" s="54">
        <f>D85-D70</f>
        <v>-32177.69999999972</v>
      </c>
    </row>
    <row r="88" spans="1:4" ht="24">
      <c r="A88" s="37" t="s">
        <v>8</v>
      </c>
      <c r="B88" s="38">
        <f>B89+B92+B95</f>
        <v>9155.2</v>
      </c>
      <c r="C88" s="38">
        <f>C89+C92+C95</f>
        <v>0</v>
      </c>
      <c r="D88" s="38">
        <f>D89+D92+D95</f>
        <v>-9174</v>
      </c>
    </row>
    <row r="89" spans="1:4" ht="13.5">
      <c r="A89" s="33" t="s">
        <v>9</v>
      </c>
      <c r="B89" s="40">
        <f>B90+B91</f>
        <v>19155.2</v>
      </c>
      <c r="C89" s="56"/>
      <c r="D89" s="41">
        <v>0</v>
      </c>
    </row>
    <row r="90" spans="1:4" ht="24">
      <c r="A90" s="26" t="s">
        <v>114</v>
      </c>
      <c r="B90" s="42">
        <v>19155.2</v>
      </c>
      <c r="C90" s="57"/>
      <c r="D90" s="43">
        <v>0</v>
      </c>
    </row>
    <row r="91" spans="1:4" ht="24">
      <c r="A91" s="26" t="s">
        <v>115</v>
      </c>
      <c r="B91" s="38"/>
      <c r="C91" s="58"/>
      <c r="D91" s="44"/>
    </row>
    <row r="92" spans="1:4" ht="23.25">
      <c r="A92" s="33" t="s">
        <v>55</v>
      </c>
      <c r="B92" s="45">
        <f>B93+B94</f>
        <v>-10000</v>
      </c>
      <c r="C92" s="55"/>
      <c r="D92" s="46">
        <f>D93+D94</f>
        <v>-9174</v>
      </c>
    </row>
    <row r="93" spans="1:10" ht="36">
      <c r="A93" s="26" t="s">
        <v>116</v>
      </c>
      <c r="B93" s="38">
        <v>0</v>
      </c>
      <c r="C93" s="58"/>
      <c r="D93" s="44">
        <v>0</v>
      </c>
      <c r="J93" s="22" t="s">
        <v>100</v>
      </c>
    </row>
    <row r="94" spans="1:4" ht="36">
      <c r="A94" s="26" t="s">
        <v>117</v>
      </c>
      <c r="B94" s="38">
        <v>-10000</v>
      </c>
      <c r="C94" s="58"/>
      <c r="D94" s="44">
        <v>-9174</v>
      </c>
    </row>
    <row r="95" spans="1:4" ht="23.25">
      <c r="A95" s="25" t="s">
        <v>82</v>
      </c>
      <c r="B95" s="34">
        <v>0</v>
      </c>
      <c r="C95" s="58"/>
      <c r="D95" s="47">
        <v>0</v>
      </c>
    </row>
    <row r="96" spans="1:4" ht="23.25">
      <c r="A96" s="33" t="s">
        <v>14</v>
      </c>
      <c r="B96" s="34">
        <f>B87-B88</f>
        <v>-2.801243681460619E-10</v>
      </c>
      <c r="C96" s="59"/>
      <c r="D96" s="47">
        <f>D87-D88</f>
        <v>-23003.69999999972</v>
      </c>
    </row>
    <row r="97" ht="29.25" customHeight="1"/>
    <row r="98" ht="12.75">
      <c r="A98" s="60"/>
    </row>
    <row r="99" ht="27.75" customHeight="1"/>
  </sheetData>
  <sheetProtection/>
  <mergeCells count="5">
    <mergeCell ref="A1:F1"/>
    <mergeCell ref="A2:A5"/>
    <mergeCell ref="B2:B5"/>
    <mergeCell ref="D2:D5"/>
    <mergeCell ref="F2:F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5"/>
  <sheetViews>
    <sheetView zoomScalePageLayoutView="0" workbookViewId="0" topLeftCell="A89">
      <selection activeCell="A126" sqref="A126"/>
    </sheetView>
  </sheetViews>
  <sheetFormatPr defaultColWidth="9.00390625" defaultRowHeight="12.75"/>
  <cols>
    <col min="1" max="1" width="43.50390625" style="48" customWidth="1"/>
    <col min="2" max="2" width="14.625" style="36" customWidth="1"/>
    <col min="3" max="3" width="15.375" style="49" customWidth="1"/>
    <col min="4" max="4" width="15.375" style="49" hidden="1" customWidth="1"/>
    <col min="5" max="5" width="17.00390625" style="35" customWidth="1"/>
    <col min="6" max="6" width="13.875" style="36" hidden="1" customWidth="1"/>
    <col min="7" max="7" width="15.375" style="36" customWidth="1"/>
    <col min="8" max="8" width="21.625" style="71" hidden="1" customWidth="1"/>
    <col min="9" max="9" width="17.125" style="22" hidden="1" customWidth="1"/>
    <col min="10" max="10" width="11.50390625" style="22" hidden="1" customWidth="1"/>
    <col min="11" max="11" width="8.875" style="22" hidden="1" customWidth="1"/>
    <col min="12" max="12" width="15.375" style="22" hidden="1" customWidth="1"/>
    <col min="13" max="24" width="0" style="22" hidden="1" customWidth="1"/>
    <col min="25" max="16384" width="8.875" style="22" customWidth="1"/>
  </cols>
  <sheetData>
    <row r="1" spans="1:7" ht="39" customHeight="1" thickBot="1">
      <c r="A1" s="96" t="s">
        <v>216</v>
      </c>
      <c r="B1" s="96"/>
      <c r="C1" s="96"/>
      <c r="D1" s="96"/>
      <c r="E1" s="96"/>
      <c r="F1" s="96"/>
      <c r="G1" s="96"/>
    </row>
    <row r="2" spans="1:7" ht="9.75" customHeight="1">
      <c r="A2" s="93" t="s">
        <v>15</v>
      </c>
      <c r="B2" s="106" t="s">
        <v>145</v>
      </c>
      <c r="C2" s="109" t="s">
        <v>137</v>
      </c>
      <c r="D2" s="1"/>
      <c r="E2" s="100" t="s">
        <v>139</v>
      </c>
      <c r="F2" s="2"/>
      <c r="G2" s="103" t="s">
        <v>0</v>
      </c>
    </row>
    <row r="3" spans="1:7" ht="12.75" customHeight="1">
      <c r="A3" s="94"/>
      <c r="B3" s="107"/>
      <c r="C3" s="110"/>
      <c r="D3" s="3"/>
      <c r="E3" s="101"/>
      <c r="F3" s="4"/>
      <c r="G3" s="104"/>
    </row>
    <row r="4" spans="1:7" ht="5.25" customHeight="1">
      <c r="A4" s="94"/>
      <c r="B4" s="107"/>
      <c r="C4" s="110"/>
      <c r="D4" s="3"/>
      <c r="E4" s="101"/>
      <c r="F4" s="4"/>
      <c r="G4" s="104"/>
    </row>
    <row r="5" spans="1:7" ht="10.5" customHeight="1">
      <c r="A5" s="95"/>
      <c r="B5" s="108"/>
      <c r="C5" s="111"/>
      <c r="D5" s="5"/>
      <c r="E5" s="102"/>
      <c r="F5" s="6"/>
      <c r="G5" s="105"/>
    </row>
    <row r="6" spans="1:8" s="24" customFormat="1" ht="12.75">
      <c r="A6" s="23">
        <v>1</v>
      </c>
      <c r="B6" s="8">
        <v>2</v>
      </c>
      <c r="C6" s="7">
        <v>3</v>
      </c>
      <c r="D6" s="8"/>
      <c r="E6" s="8">
        <v>4</v>
      </c>
      <c r="F6" s="8"/>
      <c r="G6" s="8">
        <v>5</v>
      </c>
      <c r="H6" s="72"/>
    </row>
    <row r="7" spans="1:8" ht="12.75">
      <c r="A7" s="25" t="s">
        <v>25</v>
      </c>
      <c r="B7" s="64" t="s">
        <v>146</v>
      </c>
      <c r="C7" s="14">
        <f>C9+C10+C11+C12+C13</f>
        <v>277709</v>
      </c>
      <c r="D7" s="14"/>
      <c r="E7" s="14">
        <f>E9+E10+E11+E12+E13</f>
        <v>26114.1</v>
      </c>
      <c r="F7" s="15"/>
      <c r="G7" s="15">
        <f aca="true" t="shared" si="0" ref="G7:G20">(E7/C7)*100</f>
        <v>9.403404282900446</v>
      </c>
      <c r="H7" s="71">
        <v>26114059.32</v>
      </c>
    </row>
    <row r="8" spans="1:7" ht="12.75">
      <c r="A8" s="26" t="s">
        <v>122</v>
      </c>
      <c r="B8" s="65" t="s">
        <v>229</v>
      </c>
      <c r="C8" s="12">
        <f>C9+C10+C11+C12+C13</f>
        <v>277709</v>
      </c>
      <c r="D8" s="12">
        <f>D9+D10+D11+D12+D13</f>
        <v>0</v>
      </c>
      <c r="E8" s="12">
        <f>E9+E10+E11+E12+E13</f>
        <v>26114.1</v>
      </c>
      <c r="F8" s="13"/>
      <c r="G8" s="13">
        <f t="shared" si="0"/>
        <v>9.403404282900446</v>
      </c>
    </row>
    <row r="9" spans="1:7" ht="72.75" customHeight="1">
      <c r="A9" s="26" t="s">
        <v>50</v>
      </c>
      <c r="B9" s="65" t="s">
        <v>147</v>
      </c>
      <c r="C9" s="12">
        <v>275424</v>
      </c>
      <c r="D9" s="12"/>
      <c r="E9" s="12">
        <v>25975.7</v>
      </c>
      <c r="F9" s="13"/>
      <c r="G9" s="13">
        <f t="shared" si="0"/>
        <v>9.431167944696178</v>
      </c>
    </row>
    <row r="10" spans="1:7" ht="95.25" customHeight="1">
      <c r="A10" s="26" t="s">
        <v>230</v>
      </c>
      <c r="B10" s="65" t="s">
        <v>148</v>
      </c>
      <c r="C10" s="12">
        <v>62</v>
      </c>
      <c r="D10" s="12"/>
      <c r="E10" s="12">
        <v>2.6</v>
      </c>
      <c r="F10" s="13"/>
      <c r="G10" s="13">
        <v>0</v>
      </c>
    </row>
    <row r="11" spans="1:7" ht="39" customHeight="1">
      <c r="A11" s="26" t="s">
        <v>231</v>
      </c>
      <c r="B11" s="65" t="s">
        <v>149</v>
      </c>
      <c r="C11" s="12">
        <v>2200</v>
      </c>
      <c r="D11" s="12"/>
      <c r="E11" s="12">
        <v>135.8</v>
      </c>
      <c r="F11" s="13"/>
      <c r="G11" s="13">
        <f t="shared" si="0"/>
        <v>6.172727272727274</v>
      </c>
    </row>
    <row r="12" spans="1:7" ht="72">
      <c r="A12" s="26" t="s">
        <v>123</v>
      </c>
      <c r="B12" s="65" t="s">
        <v>150</v>
      </c>
      <c r="C12" s="12">
        <v>23</v>
      </c>
      <c r="D12" s="12"/>
      <c r="E12" s="12">
        <v>0</v>
      </c>
      <c r="F12" s="13"/>
      <c r="G12" s="13">
        <f t="shared" si="0"/>
        <v>0</v>
      </c>
    </row>
    <row r="13" spans="1:7" ht="84" customHeight="1">
      <c r="A13" s="26" t="s">
        <v>217</v>
      </c>
      <c r="B13" s="65" t="s">
        <v>218</v>
      </c>
      <c r="C13" s="12">
        <v>0</v>
      </c>
      <c r="D13" s="12"/>
      <c r="E13" s="12"/>
      <c r="F13" s="13"/>
      <c r="G13" s="13" t="e">
        <f t="shared" si="0"/>
        <v>#DIV/0!</v>
      </c>
    </row>
    <row r="14" spans="1:8" ht="23.25">
      <c r="A14" s="25" t="s">
        <v>1</v>
      </c>
      <c r="B14" s="64" t="s">
        <v>151</v>
      </c>
      <c r="C14" s="14">
        <f>C16+C17+C18+C19</f>
        <v>11045</v>
      </c>
      <c r="D14" s="14"/>
      <c r="E14" s="14">
        <f>E16+E17+E18+E19</f>
        <v>1034.5</v>
      </c>
      <c r="F14" s="15"/>
      <c r="G14" s="15">
        <f t="shared" si="0"/>
        <v>9.3662290629244</v>
      </c>
      <c r="H14" s="71">
        <v>1034481.41</v>
      </c>
    </row>
    <row r="15" spans="1:7" ht="24">
      <c r="A15" s="26" t="s">
        <v>124</v>
      </c>
      <c r="B15" s="65" t="s">
        <v>152</v>
      </c>
      <c r="C15" s="12">
        <f>C16+C17+C18+C19</f>
        <v>11045</v>
      </c>
      <c r="D15" s="12">
        <f>D16+D17+D18+D19</f>
        <v>0</v>
      </c>
      <c r="E15" s="12">
        <f>E16+E17+E18+E19</f>
        <v>1034.5</v>
      </c>
      <c r="F15" s="13"/>
      <c r="G15" s="13">
        <f t="shared" si="0"/>
        <v>9.3662290629244</v>
      </c>
    </row>
    <row r="16" spans="1:7" ht="60">
      <c r="A16" s="26" t="s">
        <v>2</v>
      </c>
      <c r="B16" s="65" t="s">
        <v>153</v>
      </c>
      <c r="C16" s="12">
        <v>4994</v>
      </c>
      <c r="D16" s="12"/>
      <c r="E16" s="12">
        <v>475.3</v>
      </c>
      <c r="F16" s="13"/>
      <c r="G16" s="13">
        <f t="shared" si="0"/>
        <v>9.517420905086103</v>
      </c>
    </row>
    <row r="17" spans="1:7" ht="74.25" customHeight="1">
      <c r="A17" s="26" t="s">
        <v>232</v>
      </c>
      <c r="B17" s="65" t="s">
        <v>154</v>
      </c>
      <c r="C17" s="12">
        <v>28</v>
      </c>
      <c r="D17" s="12"/>
      <c r="E17" s="12">
        <v>2.8</v>
      </c>
      <c r="F17" s="13"/>
      <c r="G17" s="13">
        <f t="shared" si="0"/>
        <v>10</v>
      </c>
    </row>
    <row r="18" spans="1:7" ht="60">
      <c r="A18" s="26" t="s">
        <v>233</v>
      </c>
      <c r="B18" s="65" t="s">
        <v>155</v>
      </c>
      <c r="C18" s="12">
        <v>6649</v>
      </c>
      <c r="D18" s="12"/>
      <c r="E18" s="12">
        <v>588.1</v>
      </c>
      <c r="F18" s="13"/>
      <c r="G18" s="13">
        <f t="shared" si="0"/>
        <v>8.84493908858475</v>
      </c>
    </row>
    <row r="19" spans="1:7" ht="60">
      <c r="A19" s="26" t="s">
        <v>234</v>
      </c>
      <c r="B19" s="65" t="s">
        <v>156</v>
      </c>
      <c r="C19" s="12">
        <v>-626</v>
      </c>
      <c r="D19" s="12"/>
      <c r="E19" s="12">
        <v>-31.7</v>
      </c>
      <c r="F19" s="13"/>
      <c r="G19" s="13">
        <f t="shared" si="0"/>
        <v>5.063897763578275</v>
      </c>
    </row>
    <row r="20" spans="1:8" ht="12.75">
      <c r="A20" s="25" t="s">
        <v>16</v>
      </c>
      <c r="B20" s="64" t="s">
        <v>157</v>
      </c>
      <c r="C20" s="14">
        <f>C22+C23+C24+C21</f>
        <v>38550</v>
      </c>
      <c r="D20" s="14"/>
      <c r="E20" s="14">
        <f>E22+E23+E24+E21</f>
        <v>1792.1</v>
      </c>
      <c r="F20" s="15"/>
      <c r="G20" s="15">
        <f t="shared" si="0"/>
        <v>4.648767833981841</v>
      </c>
      <c r="H20" s="71">
        <v>1792079.22</v>
      </c>
    </row>
    <row r="21" spans="1:7" ht="24">
      <c r="A21" s="26" t="s">
        <v>125</v>
      </c>
      <c r="B21" s="65" t="s">
        <v>158</v>
      </c>
      <c r="C21" s="12">
        <v>25630</v>
      </c>
      <c r="D21" s="12"/>
      <c r="E21" s="12">
        <v>1371.6</v>
      </c>
      <c r="F21" s="15"/>
      <c r="G21" s="13">
        <f>E21/C21*100</f>
        <v>5.35154116269996</v>
      </c>
    </row>
    <row r="22" spans="1:7" ht="25.5" customHeight="1">
      <c r="A22" s="26" t="s">
        <v>26</v>
      </c>
      <c r="B22" s="65" t="s">
        <v>159</v>
      </c>
      <c r="C22" s="12">
        <v>0</v>
      </c>
      <c r="D22" s="12"/>
      <c r="E22" s="12">
        <v>0.4</v>
      </c>
      <c r="F22" s="13"/>
      <c r="G22" s="13" t="e">
        <f>(E22/C22)*100</f>
        <v>#DIV/0!</v>
      </c>
    </row>
    <row r="23" spans="1:7" ht="12.75">
      <c r="A23" s="26" t="s">
        <v>143</v>
      </c>
      <c r="B23" s="65" t="s">
        <v>160</v>
      </c>
      <c r="C23" s="12">
        <v>10</v>
      </c>
      <c r="D23" s="12"/>
      <c r="E23" s="12">
        <v>0</v>
      </c>
      <c r="F23" s="13"/>
      <c r="G23" s="13">
        <v>0</v>
      </c>
    </row>
    <row r="24" spans="1:7" ht="25.5" customHeight="1">
      <c r="A24" s="26" t="s">
        <v>60</v>
      </c>
      <c r="B24" s="65" t="s">
        <v>161</v>
      </c>
      <c r="C24" s="12">
        <v>12910</v>
      </c>
      <c r="D24" s="12"/>
      <c r="E24" s="12">
        <v>420.1</v>
      </c>
      <c r="F24" s="13"/>
      <c r="G24" s="13">
        <f>(E24/C24)*100</f>
        <v>3.254066615027111</v>
      </c>
    </row>
    <row r="25" spans="1:8" ht="12.75">
      <c r="A25" s="25" t="s">
        <v>17</v>
      </c>
      <c r="B25" s="64" t="s">
        <v>162</v>
      </c>
      <c r="C25" s="14">
        <f>C26+C28+C27</f>
        <v>25845</v>
      </c>
      <c r="D25" s="14"/>
      <c r="E25" s="14">
        <f>E26+E28+E27</f>
        <v>432.4</v>
      </c>
      <c r="F25" s="15"/>
      <c r="G25" s="15">
        <f>(E25/C25)*100</f>
        <v>1.6730508802476298</v>
      </c>
      <c r="H25" s="71">
        <v>432414.41</v>
      </c>
    </row>
    <row r="26" spans="1:7" ht="15" customHeight="1">
      <c r="A26" s="26" t="s">
        <v>61</v>
      </c>
      <c r="B26" s="65" t="s">
        <v>163</v>
      </c>
      <c r="C26" s="12">
        <v>5280</v>
      </c>
      <c r="D26" s="12"/>
      <c r="E26" s="12">
        <v>261.4</v>
      </c>
      <c r="F26" s="13"/>
      <c r="G26" s="13">
        <f>(E26/C26)*100</f>
        <v>4.950757575757575</v>
      </c>
    </row>
    <row r="27" spans="1:7" ht="12.75">
      <c r="A27" s="26" t="s">
        <v>5</v>
      </c>
      <c r="B27" s="65" t="s">
        <v>164</v>
      </c>
      <c r="C27" s="12">
        <v>1565</v>
      </c>
      <c r="D27" s="12"/>
      <c r="E27" s="12">
        <v>60.4</v>
      </c>
      <c r="F27" s="13"/>
      <c r="G27" s="13">
        <f>(E27/C27)*100</f>
        <v>3.8594249201277955</v>
      </c>
    </row>
    <row r="28" spans="1:7" ht="13.5" customHeight="1">
      <c r="A28" s="27" t="s">
        <v>18</v>
      </c>
      <c r="B28" s="65" t="s">
        <v>165</v>
      </c>
      <c r="C28" s="12">
        <v>19000</v>
      </c>
      <c r="D28" s="12"/>
      <c r="E28" s="12">
        <v>110.6</v>
      </c>
      <c r="F28" s="13"/>
      <c r="G28" s="13">
        <f>(E28/C28)*100</f>
        <v>0.5821052631578947</v>
      </c>
    </row>
    <row r="29" spans="1:8" ht="12.75">
      <c r="A29" s="25" t="s">
        <v>19</v>
      </c>
      <c r="B29" s="64" t="s">
        <v>166</v>
      </c>
      <c r="C29" s="14">
        <f>C30+C32+C31</f>
        <v>8200</v>
      </c>
      <c r="D29" s="14">
        <f>D30+D32</f>
        <v>0</v>
      </c>
      <c r="E29" s="14">
        <f>E30+E32+E31</f>
        <v>472.5</v>
      </c>
      <c r="F29" s="15">
        <f>F30+F32</f>
        <v>0</v>
      </c>
      <c r="G29" s="15">
        <f>G30</f>
        <v>5.76219512195122</v>
      </c>
      <c r="H29" s="71">
        <v>472551.13</v>
      </c>
    </row>
    <row r="30" spans="1:7" ht="27" customHeight="1">
      <c r="A30" s="28" t="s">
        <v>62</v>
      </c>
      <c r="B30" s="65" t="s">
        <v>167</v>
      </c>
      <c r="C30" s="12">
        <v>8200</v>
      </c>
      <c r="D30" s="12"/>
      <c r="E30" s="12">
        <v>472.5</v>
      </c>
      <c r="F30" s="13"/>
      <c r="G30" s="13">
        <f>(E30/C30)*100</f>
        <v>5.76219512195122</v>
      </c>
    </row>
    <row r="31" spans="1:7" ht="64.5" customHeight="1" hidden="1">
      <c r="A31" s="26" t="s">
        <v>98</v>
      </c>
      <c r="B31" s="65" t="s">
        <v>168</v>
      </c>
      <c r="C31" s="12">
        <v>0</v>
      </c>
      <c r="D31" s="12"/>
      <c r="E31" s="12">
        <v>0</v>
      </c>
      <c r="F31" s="13"/>
      <c r="G31" s="13" t="e">
        <f>(E31/C31)*100</f>
        <v>#DIV/0!</v>
      </c>
    </row>
    <row r="32" spans="1:7" ht="64.5" customHeight="1" hidden="1">
      <c r="A32" s="28" t="s">
        <v>85</v>
      </c>
      <c r="B32" s="65" t="s">
        <v>169</v>
      </c>
      <c r="C32" s="12">
        <v>0</v>
      </c>
      <c r="D32" s="12"/>
      <c r="E32" s="12">
        <v>0</v>
      </c>
      <c r="F32" s="13"/>
      <c r="G32" s="13" t="e">
        <f>(E32/C32)*100</f>
        <v>#DIV/0!</v>
      </c>
    </row>
    <row r="33" spans="1:7" ht="24" customHeight="1" hidden="1">
      <c r="A33" s="28" t="s">
        <v>126</v>
      </c>
      <c r="B33" s="64" t="s">
        <v>170</v>
      </c>
      <c r="C33" s="14">
        <f>C34</f>
        <v>0</v>
      </c>
      <c r="D33" s="14"/>
      <c r="E33" s="14">
        <f>E34</f>
        <v>0</v>
      </c>
      <c r="F33" s="15"/>
      <c r="G33" s="13" t="e">
        <f>(E33/C33)*100</f>
        <v>#DIV/0!</v>
      </c>
    </row>
    <row r="34" spans="1:7" ht="30" customHeight="1" hidden="1">
      <c r="A34" s="27" t="s">
        <v>127</v>
      </c>
      <c r="B34" s="65" t="s">
        <v>171</v>
      </c>
      <c r="C34" s="12">
        <v>0</v>
      </c>
      <c r="D34" s="12"/>
      <c r="E34" s="12">
        <v>0</v>
      </c>
      <c r="F34" s="13"/>
      <c r="G34" s="13" t="e">
        <f>(E34/C34)*100</f>
        <v>#DIV/0!</v>
      </c>
    </row>
    <row r="35" spans="1:8" s="77" customFormat="1" ht="22.5" customHeight="1">
      <c r="A35" s="73" t="s">
        <v>235</v>
      </c>
      <c r="B35" s="74"/>
      <c r="C35" s="9">
        <f>C7+C14+C20+C25+C29</f>
        <v>361349</v>
      </c>
      <c r="D35" s="9">
        <f>D7+D14+D20+D25+D29</f>
        <v>0</v>
      </c>
      <c r="E35" s="9">
        <f>E7+E14+E20+E25+E29</f>
        <v>29845.6</v>
      </c>
      <c r="F35" s="10"/>
      <c r="G35" s="75">
        <f>E35/C35</f>
        <v>0.08259494283919423</v>
      </c>
      <c r="H35" s="76"/>
    </row>
    <row r="36" spans="1:8" ht="26.25" customHeight="1">
      <c r="A36" s="25" t="s">
        <v>27</v>
      </c>
      <c r="B36" s="64" t="s">
        <v>172</v>
      </c>
      <c r="C36" s="14">
        <f>C37+C38+C39</f>
        <v>26659</v>
      </c>
      <c r="D36" s="14"/>
      <c r="E36" s="14">
        <f>E37+E38+E39</f>
        <v>1852</v>
      </c>
      <c r="F36" s="15"/>
      <c r="G36" s="15">
        <f>(E36/C36)*100</f>
        <v>6.946997261712743</v>
      </c>
      <c r="H36" s="71">
        <v>1852030.62</v>
      </c>
    </row>
    <row r="37" spans="1:7" ht="77.25" customHeight="1">
      <c r="A37" s="26" t="s">
        <v>43</v>
      </c>
      <c r="B37" s="65" t="s">
        <v>173</v>
      </c>
      <c r="C37" s="12">
        <v>25470</v>
      </c>
      <c r="D37" s="12"/>
      <c r="E37" s="12">
        <v>1677.5</v>
      </c>
      <c r="F37" s="13"/>
      <c r="G37" s="13">
        <f>(E37/C37)*100</f>
        <v>6.586179819395367</v>
      </c>
    </row>
    <row r="38" spans="1:7" ht="24.75" customHeight="1" hidden="1">
      <c r="A38" s="27" t="s">
        <v>64</v>
      </c>
      <c r="B38" s="65" t="s">
        <v>174</v>
      </c>
      <c r="C38" s="12">
        <v>0</v>
      </c>
      <c r="D38" s="12"/>
      <c r="E38" s="12">
        <v>0</v>
      </c>
      <c r="F38" s="13"/>
      <c r="G38" s="13">
        <v>0</v>
      </c>
    </row>
    <row r="39" spans="1:7" ht="69" customHeight="1">
      <c r="A39" s="26" t="s">
        <v>65</v>
      </c>
      <c r="B39" s="65" t="s">
        <v>175</v>
      </c>
      <c r="C39" s="12">
        <v>1189</v>
      </c>
      <c r="D39" s="12"/>
      <c r="E39" s="12">
        <v>174.5</v>
      </c>
      <c r="F39" s="13"/>
      <c r="G39" s="13">
        <f>E39/C39*100</f>
        <v>14.676198486122793</v>
      </c>
    </row>
    <row r="40" spans="1:8" ht="12.75">
      <c r="A40" s="25" t="s">
        <v>28</v>
      </c>
      <c r="B40" s="64" t="s">
        <v>176</v>
      </c>
      <c r="C40" s="14">
        <f>C41</f>
        <v>1822</v>
      </c>
      <c r="D40" s="14"/>
      <c r="E40" s="14">
        <f>E41</f>
        <v>0</v>
      </c>
      <c r="F40" s="15"/>
      <c r="G40" s="15">
        <f>(E40/C40)*100</f>
        <v>0</v>
      </c>
      <c r="H40" s="71">
        <v>0</v>
      </c>
    </row>
    <row r="41" spans="1:7" ht="21.75" customHeight="1">
      <c r="A41" s="26" t="s">
        <v>49</v>
      </c>
      <c r="B41" s="65" t="s">
        <v>177</v>
      </c>
      <c r="C41" s="12">
        <v>1822</v>
      </c>
      <c r="D41" s="12"/>
      <c r="E41" s="12">
        <v>0</v>
      </c>
      <c r="F41" s="13"/>
      <c r="G41" s="13">
        <f>(E41/C41)*100</f>
        <v>0</v>
      </c>
    </row>
    <row r="42" spans="1:8" ht="28.5" customHeight="1">
      <c r="A42" s="25" t="s">
        <v>128</v>
      </c>
      <c r="B42" s="64" t="s">
        <v>178</v>
      </c>
      <c r="C42" s="14">
        <f>C43+C44</f>
        <v>1150</v>
      </c>
      <c r="D42" s="14"/>
      <c r="E42" s="14">
        <f>E43+E44</f>
        <v>4</v>
      </c>
      <c r="F42" s="15"/>
      <c r="G42" s="15">
        <f>E42/C42*100</f>
        <v>0.34782608695652173</v>
      </c>
      <c r="H42" s="71">
        <v>4000</v>
      </c>
    </row>
    <row r="43" spans="1:7" ht="18" customHeight="1">
      <c r="A43" s="27" t="s">
        <v>66</v>
      </c>
      <c r="B43" s="65" t="s">
        <v>179</v>
      </c>
      <c r="C43" s="12">
        <v>16</v>
      </c>
      <c r="D43" s="12"/>
      <c r="E43" s="12">
        <v>0.5</v>
      </c>
      <c r="F43" s="13"/>
      <c r="G43" s="13">
        <f>E43/C43*100</f>
        <v>3.125</v>
      </c>
    </row>
    <row r="44" spans="1:7" ht="15" customHeight="1">
      <c r="A44" s="26" t="s">
        <v>67</v>
      </c>
      <c r="B44" s="65" t="s">
        <v>180</v>
      </c>
      <c r="C44" s="12">
        <v>1134</v>
      </c>
      <c r="D44" s="12"/>
      <c r="E44" s="12">
        <v>3.5</v>
      </c>
      <c r="F44" s="13"/>
      <c r="G44" s="13">
        <f>E44/C44*100</f>
        <v>0.30864197530864196</v>
      </c>
    </row>
    <row r="45" spans="1:8" ht="23.25">
      <c r="A45" s="25" t="s">
        <v>35</v>
      </c>
      <c r="B45" s="64" t="s">
        <v>181</v>
      </c>
      <c r="C45" s="14">
        <f>C46+C47+C48</f>
        <v>608</v>
      </c>
      <c r="D45" s="14"/>
      <c r="E45" s="14">
        <f>E46+E47+E48</f>
        <v>3.5</v>
      </c>
      <c r="F45" s="15"/>
      <c r="G45" s="15">
        <f>(E45/C45)*100</f>
        <v>0.575657894736842</v>
      </c>
      <c r="H45" s="71">
        <v>3500</v>
      </c>
    </row>
    <row r="46" spans="1:7" ht="15" customHeight="1">
      <c r="A46" s="26" t="s">
        <v>68</v>
      </c>
      <c r="B46" s="65" t="s">
        <v>182</v>
      </c>
      <c r="C46" s="12">
        <v>28</v>
      </c>
      <c r="D46" s="12"/>
      <c r="E46" s="12">
        <v>3.5</v>
      </c>
      <c r="F46" s="13"/>
      <c r="G46" s="13">
        <f>E46/C46*100</f>
        <v>12.5</v>
      </c>
    </row>
    <row r="47" spans="1:7" ht="74.25" customHeight="1" hidden="1">
      <c r="A47" s="30" t="s">
        <v>69</v>
      </c>
      <c r="B47" s="65" t="s">
        <v>183</v>
      </c>
      <c r="C47" s="12">
        <v>0</v>
      </c>
      <c r="D47" s="12"/>
      <c r="E47" s="12">
        <v>0</v>
      </c>
      <c r="F47" s="13"/>
      <c r="G47" s="13" t="e">
        <f>E47/C47*100</f>
        <v>#DIV/0!</v>
      </c>
    </row>
    <row r="48" spans="1:7" ht="30" customHeight="1">
      <c r="A48" s="26" t="s">
        <v>70</v>
      </c>
      <c r="B48" s="65" t="s">
        <v>184</v>
      </c>
      <c r="C48" s="12">
        <v>580</v>
      </c>
      <c r="D48" s="12"/>
      <c r="E48" s="12">
        <v>0</v>
      </c>
      <c r="F48" s="13"/>
      <c r="G48" s="13">
        <f>E48/C48*100</f>
        <v>0</v>
      </c>
    </row>
    <row r="49" spans="1:8" ht="12.75">
      <c r="A49" s="25" t="s">
        <v>129</v>
      </c>
      <c r="B49" s="64" t="s">
        <v>185</v>
      </c>
      <c r="C49" s="14">
        <f>C50+C69+C71+C70</f>
        <v>315</v>
      </c>
      <c r="D49" s="14">
        <f>D50+D69+D71</f>
        <v>0</v>
      </c>
      <c r="E49" s="14">
        <f>E50+E69+E71+E70</f>
        <v>33.4</v>
      </c>
      <c r="F49" s="15"/>
      <c r="G49" s="15">
        <f>(E49/C49)*100</f>
        <v>10.603174603174603</v>
      </c>
      <c r="H49" s="71">
        <v>33403.44</v>
      </c>
    </row>
    <row r="50" spans="1:7" ht="38.25" customHeight="1">
      <c r="A50" s="26" t="s">
        <v>130</v>
      </c>
      <c r="B50" s="65" t="s">
        <v>186</v>
      </c>
      <c r="C50" s="12">
        <f>C51+C52+C53+C55+C57+C59+C61+C63+C65+C68</f>
        <v>175</v>
      </c>
      <c r="D50" s="12">
        <f>D51+D52+D53+D55+D57+D59+D61+D63+D65+D68</f>
        <v>0</v>
      </c>
      <c r="E50" s="12">
        <f>E51+E52+E53+E55+E57+E59+E61+E63+E65+E68</f>
        <v>13.399999999999999</v>
      </c>
      <c r="F50" s="78">
        <v>51</v>
      </c>
      <c r="G50" s="13">
        <f>(E50/C50)*100</f>
        <v>7.657142857142857</v>
      </c>
    </row>
    <row r="51" spans="1:7" ht="47.25" customHeight="1">
      <c r="A51" s="26" t="s">
        <v>219</v>
      </c>
      <c r="B51" s="65" t="s">
        <v>187</v>
      </c>
      <c r="C51" s="12">
        <v>6</v>
      </c>
      <c r="D51" s="12"/>
      <c r="E51" s="12">
        <v>0.5</v>
      </c>
      <c r="F51" s="79">
        <v>22</v>
      </c>
      <c r="G51" s="13">
        <v>0</v>
      </c>
    </row>
    <row r="52" spans="1:7" ht="70.5" customHeight="1">
      <c r="A52" s="26" t="s">
        <v>220</v>
      </c>
      <c r="B52" s="65" t="s">
        <v>188</v>
      </c>
      <c r="C52" s="12">
        <v>13</v>
      </c>
      <c r="D52" s="12"/>
      <c r="E52" s="12">
        <v>2</v>
      </c>
      <c r="F52" s="79">
        <v>71</v>
      </c>
      <c r="G52" s="13">
        <f>(E52/C52)*100</f>
        <v>15.384615384615385</v>
      </c>
    </row>
    <row r="53" spans="1:7" ht="47.25" customHeight="1">
      <c r="A53" s="26" t="s">
        <v>221</v>
      </c>
      <c r="B53" s="65" t="s">
        <v>189</v>
      </c>
      <c r="C53" s="12">
        <v>17</v>
      </c>
      <c r="D53" s="12"/>
      <c r="E53" s="12">
        <v>0</v>
      </c>
      <c r="F53" s="79">
        <v>0</v>
      </c>
      <c r="G53" s="13">
        <v>0</v>
      </c>
    </row>
    <row r="54" spans="1:7" ht="76.5" customHeight="1" hidden="1">
      <c r="A54" s="26" t="s">
        <v>222</v>
      </c>
      <c r="B54" s="65" t="s">
        <v>215</v>
      </c>
      <c r="C54" s="12">
        <v>0</v>
      </c>
      <c r="D54" s="12"/>
      <c r="E54" s="12">
        <v>0</v>
      </c>
      <c r="F54" s="79"/>
      <c r="G54" s="13"/>
    </row>
    <row r="55" spans="1:7" ht="51" customHeight="1">
      <c r="A55" s="80" t="s">
        <v>236</v>
      </c>
      <c r="B55" s="65" t="s">
        <v>237</v>
      </c>
      <c r="C55" s="12">
        <v>15</v>
      </c>
      <c r="D55" s="12"/>
      <c r="E55" s="12">
        <v>0</v>
      </c>
      <c r="F55" s="79"/>
      <c r="G55" s="13">
        <v>0</v>
      </c>
    </row>
    <row r="56" spans="1:7" ht="71.25" customHeight="1" hidden="1">
      <c r="A56" s="26" t="s">
        <v>142</v>
      </c>
      <c r="B56" s="65" t="s">
        <v>190</v>
      </c>
      <c r="C56" s="12"/>
      <c r="D56" s="12"/>
      <c r="E56" s="12"/>
      <c r="F56" s="79"/>
      <c r="G56" s="13"/>
    </row>
    <row r="57" spans="1:7" ht="71.25" customHeight="1">
      <c r="A57" s="81" t="s">
        <v>238</v>
      </c>
      <c r="B57" s="65" t="s">
        <v>239</v>
      </c>
      <c r="C57" s="12">
        <v>2</v>
      </c>
      <c r="D57" s="12"/>
      <c r="E57" s="12">
        <v>7.6</v>
      </c>
      <c r="F57" s="79"/>
      <c r="G57" s="13" t="s">
        <v>240</v>
      </c>
    </row>
    <row r="58" spans="1:7" ht="74.25" customHeight="1" hidden="1">
      <c r="A58" s="26" t="s">
        <v>223</v>
      </c>
      <c r="B58" s="65" t="s">
        <v>191</v>
      </c>
      <c r="C58" s="12"/>
      <c r="D58" s="12"/>
      <c r="E58" s="12"/>
      <c r="F58" s="79"/>
      <c r="G58" s="13"/>
    </row>
    <row r="59" spans="1:7" ht="74.25" customHeight="1">
      <c r="A59" s="82" t="s">
        <v>241</v>
      </c>
      <c r="B59" s="83" t="s">
        <v>242</v>
      </c>
      <c r="C59" s="12">
        <v>8</v>
      </c>
      <c r="D59" s="12"/>
      <c r="E59" s="12">
        <v>1.7</v>
      </c>
      <c r="F59" s="79"/>
      <c r="G59" s="13">
        <v>21.3</v>
      </c>
    </row>
    <row r="60" spans="1:7" ht="98.25" customHeight="1" hidden="1">
      <c r="A60" s="26" t="s">
        <v>224</v>
      </c>
      <c r="B60" s="65" t="s">
        <v>192</v>
      </c>
      <c r="C60" s="12"/>
      <c r="D60" s="12"/>
      <c r="E60" s="12"/>
      <c r="F60" s="79"/>
      <c r="G60" s="13"/>
    </row>
    <row r="61" spans="1:7" ht="72.75" customHeight="1">
      <c r="A61" s="84" t="s">
        <v>243</v>
      </c>
      <c r="B61" s="83" t="s">
        <v>244</v>
      </c>
      <c r="C61" s="12">
        <v>20</v>
      </c>
      <c r="D61" s="12"/>
      <c r="E61" s="12">
        <v>0.1</v>
      </c>
      <c r="F61" s="79"/>
      <c r="G61" s="13">
        <v>0.5</v>
      </c>
    </row>
    <row r="62" spans="1:7" ht="108" customHeight="1" hidden="1">
      <c r="A62" s="26" t="s">
        <v>225</v>
      </c>
      <c r="B62" s="65" t="s">
        <v>193</v>
      </c>
      <c r="C62" s="12"/>
      <c r="D62" s="12"/>
      <c r="E62" s="12"/>
      <c r="F62" s="79"/>
      <c r="G62" s="13"/>
    </row>
    <row r="63" spans="1:7" ht="54.75" customHeight="1">
      <c r="A63" s="85" t="s">
        <v>245</v>
      </c>
      <c r="B63" s="86" t="s">
        <v>246</v>
      </c>
      <c r="C63" s="12">
        <v>4</v>
      </c>
      <c r="D63" s="12"/>
      <c r="E63" s="12">
        <v>0</v>
      </c>
      <c r="F63" s="79"/>
      <c r="G63" s="13">
        <v>0</v>
      </c>
    </row>
    <row r="64" spans="1:7" ht="70.5" customHeight="1" hidden="1">
      <c r="A64" s="26" t="s">
        <v>226</v>
      </c>
      <c r="B64" s="65" t="s">
        <v>194</v>
      </c>
      <c r="C64" s="12"/>
      <c r="D64" s="12"/>
      <c r="E64" s="12"/>
      <c r="F64" s="79"/>
      <c r="G64" s="13"/>
    </row>
    <row r="65" spans="1:7" ht="59.25" customHeight="1">
      <c r="A65" s="85" t="s">
        <v>247</v>
      </c>
      <c r="B65" s="86" t="s">
        <v>248</v>
      </c>
      <c r="C65" s="12">
        <v>25</v>
      </c>
      <c r="D65" s="12"/>
      <c r="E65" s="12">
        <v>0.3</v>
      </c>
      <c r="F65" s="79"/>
      <c r="G65" s="13">
        <v>1.2</v>
      </c>
    </row>
    <row r="66" spans="1:7" ht="84" customHeight="1" hidden="1">
      <c r="A66" s="26" t="s">
        <v>227</v>
      </c>
      <c r="B66" s="65" t="s">
        <v>195</v>
      </c>
      <c r="C66" s="12"/>
      <c r="D66" s="12"/>
      <c r="E66" s="12"/>
      <c r="F66" s="79"/>
      <c r="G66" s="13"/>
    </row>
    <row r="67" spans="1:7" ht="51" customHeight="1" hidden="1">
      <c r="A67" s="26" t="s">
        <v>131</v>
      </c>
      <c r="B67" s="65" t="s">
        <v>196</v>
      </c>
      <c r="C67" s="12">
        <v>0</v>
      </c>
      <c r="D67" s="12"/>
      <c r="E67" s="12">
        <v>0</v>
      </c>
      <c r="F67" s="79">
        <v>347.5</v>
      </c>
      <c r="G67" s="13" t="e">
        <f aca="true" t="shared" si="1" ref="G67:G77">E67/C67*100</f>
        <v>#DIV/0!</v>
      </c>
    </row>
    <row r="68" spans="1:7" ht="60.75" customHeight="1">
      <c r="A68" s="27" t="s">
        <v>228</v>
      </c>
      <c r="B68" s="65" t="s">
        <v>197</v>
      </c>
      <c r="C68" s="12">
        <v>65</v>
      </c>
      <c r="D68" s="12"/>
      <c r="E68" s="12">
        <v>1.2</v>
      </c>
      <c r="F68" s="79">
        <v>87.6</v>
      </c>
      <c r="G68" s="13">
        <f t="shared" si="1"/>
        <v>1.846153846153846</v>
      </c>
    </row>
    <row r="69" spans="1:7" ht="35.25" customHeight="1">
      <c r="A69" s="26" t="s">
        <v>132</v>
      </c>
      <c r="B69" s="65" t="s">
        <v>198</v>
      </c>
      <c r="C69" s="12">
        <v>55</v>
      </c>
      <c r="D69" s="12"/>
      <c r="E69" s="12">
        <v>3.5</v>
      </c>
      <c r="F69" s="79">
        <v>221.8</v>
      </c>
      <c r="G69" s="13">
        <f t="shared" si="1"/>
        <v>6.363636363636363</v>
      </c>
    </row>
    <row r="70" spans="1:7" ht="99.75" customHeight="1">
      <c r="A70" s="26" t="s">
        <v>138</v>
      </c>
      <c r="B70" s="65" t="s">
        <v>199</v>
      </c>
      <c r="C70" s="12">
        <v>7.5</v>
      </c>
      <c r="D70" s="12"/>
      <c r="E70" s="12">
        <v>14.7</v>
      </c>
      <c r="F70" s="12">
        <v>3536.16</v>
      </c>
      <c r="G70" s="13">
        <f>E70/C70*100</f>
        <v>196</v>
      </c>
    </row>
    <row r="71" spans="1:7" ht="25.5" customHeight="1">
      <c r="A71" s="26" t="s">
        <v>133</v>
      </c>
      <c r="B71" s="65" t="s">
        <v>200</v>
      </c>
      <c r="C71" s="12">
        <v>77.5</v>
      </c>
      <c r="D71" s="12"/>
      <c r="E71" s="12">
        <v>1.8</v>
      </c>
      <c r="F71" s="79">
        <v>68.4</v>
      </c>
      <c r="G71" s="13">
        <f t="shared" si="1"/>
        <v>2.3225806451612905</v>
      </c>
    </row>
    <row r="72" spans="1:8" ht="18" customHeight="1">
      <c r="A72" s="25" t="s">
        <v>78</v>
      </c>
      <c r="B72" s="66" t="s">
        <v>201</v>
      </c>
      <c r="C72" s="14">
        <v>701</v>
      </c>
      <c r="D72" s="14"/>
      <c r="E72" s="14">
        <v>51.2</v>
      </c>
      <c r="F72" s="15"/>
      <c r="G72" s="15">
        <f>E72/C72*100</f>
        <v>7.303851640513552</v>
      </c>
      <c r="H72" s="71">
        <v>51228.57</v>
      </c>
    </row>
    <row r="73" spans="1:7" ht="25.5" customHeight="1" hidden="1">
      <c r="A73" s="25" t="s">
        <v>212</v>
      </c>
      <c r="B73" s="66" t="s">
        <v>213</v>
      </c>
      <c r="C73" s="14">
        <v>0</v>
      </c>
      <c r="D73" s="14"/>
      <c r="E73" s="14">
        <v>0</v>
      </c>
      <c r="F73" s="15"/>
      <c r="G73" s="13" t="e">
        <f>E73/C73*100</f>
        <v>#DIV/0!</v>
      </c>
    </row>
    <row r="74" spans="1:7" ht="25.5" customHeight="1">
      <c r="A74" s="87" t="s">
        <v>249</v>
      </c>
      <c r="B74" s="87"/>
      <c r="C74" s="9">
        <f>C36+C40+C42+C45+C49+C72</f>
        <v>31255</v>
      </c>
      <c r="D74" s="9">
        <f>D36+D40+D42+D45+D49+D72</f>
        <v>0</v>
      </c>
      <c r="E74" s="9">
        <f>E36+E40+E42+E45+E49+E72</f>
        <v>1944.1000000000001</v>
      </c>
      <c r="F74" s="9">
        <f>F36+F40+F42+F45+F49+F72</f>
        <v>0</v>
      </c>
      <c r="G74" s="75">
        <f>E74/C74</f>
        <v>0.062201247800351946</v>
      </c>
    </row>
    <row r="75" spans="1:9" s="89" customFormat="1" ht="33" customHeight="1">
      <c r="A75" s="87" t="s">
        <v>51</v>
      </c>
      <c r="B75" s="87"/>
      <c r="C75" s="9">
        <f>C7+C14+C20+C25+C29+C36+C40+C42+C45+C49+C72+C33+C73</f>
        <v>392604</v>
      </c>
      <c r="D75" s="9">
        <f>D7+D14+D20+D25+D29+D36+D40+D42+D45+D49+D72+D33+D73</f>
        <v>0</v>
      </c>
      <c r="E75" s="9">
        <f>E7+E14+E20+E25+E29+E36+E40+E42+E45+E49+E72+E33+E73</f>
        <v>31789.7</v>
      </c>
      <c r="F75" s="10"/>
      <c r="G75" s="10">
        <f t="shared" si="1"/>
        <v>8.097141139672544</v>
      </c>
      <c r="H75" s="88"/>
      <c r="I75" s="88">
        <f>H7+H14+H20+H25+H29+H36+H40+H42+H45+H49+H72</f>
        <v>31789748.12</v>
      </c>
    </row>
    <row r="76" spans="1:9" ht="21" customHeight="1">
      <c r="A76" s="87" t="s">
        <v>32</v>
      </c>
      <c r="B76" s="64" t="s">
        <v>202</v>
      </c>
      <c r="C76" s="9">
        <f>C77+C84+C85</f>
        <v>1623688.5</v>
      </c>
      <c r="D76" s="9">
        <f>D77+D84+D85</f>
        <v>0</v>
      </c>
      <c r="E76" s="9">
        <f>E77+E84+E85</f>
        <v>63972.5</v>
      </c>
      <c r="F76" s="10"/>
      <c r="G76" s="10">
        <f t="shared" si="1"/>
        <v>3.939949072743941</v>
      </c>
      <c r="I76" s="71">
        <v>1002665422.25</v>
      </c>
    </row>
    <row r="77" spans="1:7" ht="24.75" customHeight="1">
      <c r="A77" s="31" t="s">
        <v>79</v>
      </c>
      <c r="B77" s="64" t="s">
        <v>203</v>
      </c>
      <c r="C77" s="14">
        <f>C78+C81+C82+C83</f>
        <v>1623120.5</v>
      </c>
      <c r="D77" s="14">
        <f>D78+D81+D82+D83</f>
        <v>0</v>
      </c>
      <c r="E77" s="14">
        <f>E78+E81+E82+E83</f>
        <v>63975.8</v>
      </c>
      <c r="F77" s="15"/>
      <c r="G77" s="15">
        <f t="shared" si="1"/>
        <v>3.941531143251533</v>
      </c>
    </row>
    <row r="78" spans="1:7" ht="24.75" customHeight="1">
      <c r="A78" s="26" t="s">
        <v>80</v>
      </c>
      <c r="B78" s="65" t="s">
        <v>204</v>
      </c>
      <c r="C78" s="14">
        <f>C79+C80</f>
        <v>359565</v>
      </c>
      <c r="D78" s="14">
        <f>D79+D80</f>
        <v>0</v>
      </c>
      <c r="E78" s="14">
        <f>E79+E80</f>
        <v>30000</v>
      </c>
      <c r="F78" s="90">
        <f>F79</f>
        <v>0</v>
      </c>
      <c r="G78" s="90">
        <f>G79</f>
        <v>8.343414959743022</v>
      </c>
    </row>
    <row r="79" spans="1:7" ht="18" customHeight="1">
      <c r="A79" s="26" t="s">
        <v>86</v>
      </c>
      <c r="B79" s="65" t="s">
        <v>205</v>
      </c>
      <c r="C79" s="12">
        <v>359565</v>
      </c>
      <c r="D79" s="12"/>
      <c r="E79" s="12">
        <v>30000</v>
      </c>
      <c r="F79" s="13"/>
      <c r="G79" s="13">
        <f aca="true" t="shared" si="2" ref="G79:G84">E79/C79*100</f>
        <v>8.343414959743022</v>
      </c>
    </row>
    <row r="80" spans="1:7" ht="0" customHeight="1" hidden="1">
      <c r="A80" s="26" t="s">
        <v>141</v>
      </c>
      <c r="B80" s="65" t="s">
        <v>206</v>
      </c>
      <c r="C80" s="91">
        <v>0</v>
      </c>
      <c r="D80" s="91"/>
      <c r="E80" s="91">
        <v>0</v>
      </c>
      <c r="F80" s="61"/>
      <c r="G80" s="13" t="e">
        <f t="shared" si="2"/>
        <v>#DIV/0!</v>
      </c>
    </row>
    <row r="81" spans="1:7" ht="28.5" customHeight="1">
      <c r="A81" s="26" t="s">
        <v>53</v>
      </c>
      <c r="B81" s="65" t="s">
        <v>207</v>
      </c>
      <c r="C81" s="12">
        <v>138964</v>
      </c>
      <c r="D81" s="12"/>
      <c r="E81" s="12">
        <v>67.5</v>
      </c>
      <c r="F81" s="13"/>
      <c r="G81" s="13">
        <f t="shared" si="2"/>
        <v>0.048573731326098844</v>
      </c>
    </row>
    <row r="82" spans="1:7" ht="21.75" customHeight="1">
      <c r="A82" s="26" t="s">
        <v>81</v>
      </c>
      <c r="B82" s="65" t="s">
        <v>208</v>
      </c>
      <c r="C82" s="12">
        <v>989797.9</v>
      </c>
      <c r="D82" s="12"/>
      <c r="E82" s="12">
        <v>33908.3</v>
      </c>
      <c r="F82" s="13"/>
      <c r="G82" s="13">
        <f t="shared" si="2"/>
        <v>3.4257801516855113</v>
      </c>
    </row>
    <row r="83" spans="1:7" ht="12.75">
      <c r="A83" s="26" t="s">
        <v>34</v>
      </c>
      <c r="B83" s="65" t="s">
        <v>209</v>
      </c>
      <c r="C83" s="12">
        <v>134793.6</v>
      </c>
      <c r="D83" s="12"/>
      <c r="E83" s="12">
        <v>0</v>
      </c>
      <c r="F83" s="13"/>
      <c r="G83" s="13">
        <f t="shared" si="2"/>
        <v>0</v>
      </c>
    </row>
    <row r="84" spans="1:7" ht="12.75">
      <c r="A84" s="26" t="s">
        <v>87</v>
      </c>
      <c r="B84" s="65" t="s">
        <v>210</v>
      </c>
      <c r="C84" s="12">
        <v>568</v>
      </c>
      <c r="D84" s="12"/>
      <c r="E84" s="12">
        <v>15</v>
      </c>
      <c r="F84" s="13"/>
      <c r="G84" s="13">
        <f t="shared" si="2"/>
        <v>2.640845070422535</v>
      </c>
    </row>
    <row r="85" spans="1:9" ht="35.25" customHeight="1">
      <c r="A85" s="26" t="s">
        <v>56</v>
      </c>
      <c r="B85" s="65" t="s">
        <v>211</v>
      </c>
      <c r="C85" s="12"/>
      <c r="D85" s="12"/>
      <c r="E85" s="12">
        <v>-18.3</v>
      </c>
      <c r="F85" s="13"/>
      <c r="G85" s="13"/>
      <c r="I85" s="71"/>
    </row>
    <row r="86" spans="1:9" ht="15">
      <c r="A86" s="87" t="s">
        <v>20</v>
      </c>
      <c r="B86" s="64"/>
      <c r="C86" s="9">
        <f>C75+C76</f>
        <v>2016292.5</v>
      </c>
      <c r="D86" s="9"/>
      <c r="E86" s="9">
        <f>E75+E76</f>
        <v>95762.2</v>
      </c>
      <c r="F86" s="10"/>
      <c r="G86" s="10">
        <f>E86/C86*100</f>
        <v>4.749420037023398</v>
      </c>
      <c r="I86" s="71"/>
    </row>
    <row r="87" spans="1:9" ht="12.75">
      <c r="A87" s="87" t="s">
        <v>21</v>
      </c>
      <c r="B87" s="67"/>
      <c r="C87" s="14"/>
      <c r="D87" s="14"/>
      <c r="E87" s="14"/>
      <c r="F87" s="15"/>
      <c r="G87" s="15"/>
      <c r="I87" s="71"/>
    </row>
    <row r="88" spans="1:10" ht="12.75">
      <c r="A88" s="26" t="s">
        <v>29</v>
      </c>
      <c r="B88" s="68">
        <v>100</v>
      </c>
      <c r="C88" s="12">
        <v>91647.2</v>
      </c>
      <c r="D88" s="12"/>
      <c r="E88" s="12">
        <v>5411.8</v>
      </c>
      <c r="F88" s="13"/>
      <c r="G88" s="13">
        <f aca="true" t="shared" si="3" ref="G88:G93">(E88/C88)*100</f>
        <v>5.9050358330641854</v>
      </c>
      <c r="H88" s="71">
        <v>91647200</v>
      </c>
      <c r="I88" s="71">
        <v>5411825.86</v>
      </c>
      <c r="J88" s="92">
        <f>E88/E100</f>
        <v>0.056860495414849</v>
      </c>
    </row>
    <row r="89" spans="1:10" ht="24">
      <c r="A89" s="26" t="s">
        <v>30</v>
      </c>
      <c r="B89" s="68">
        <v>300</v>
      </c>
      <c r="C89" s="12">
        <v>11484</v>
      </c>
      <c r="D89" s="12"/>
      <c r="E89" s="12">
        <v>851</v>
      </c>
      <c r="F89" s="13"/>
      <c r="G89" s="13">
        <f t="shared" si="3"/>
        <v>7.410309996516894</v>
      </c>
      <c r="H89" s="71">
        <v>11484000</v>
      </c>
      <c r="I89" s="71">
        <v>850986.18</v>
      </c>
      <c r="J89" s="92">
        <f>E89/E100</f>
        <v>0.00894125459145506</v>
      </c>
    </row>
    <row r="90" spans="1:10" ht="12.75">
      <c r="A90" s="26" t="s">
        <v>31</v>
      </c>
      <c r="B90" s="68">
        <v>400</v>
      </c>
      <c r="C90" s="12">
        <v>130812</v>
      </c>
      <c r="D90" s="12"/>
      <c r="E90" s="12">
        <v>7108.2</v>
      </c>
      <c r="F90" s="13"/>
      <c r="G90" s="13">
        <f t="shared" si="3"/>
        <v>5.433905146316851</v>
      </c>
      <c r="H90" s="71">
        <v>130812000</v>
      </c>
      <c r="I90" s="71">
        <v>7108227.56</v>
      </c>
      <c r="J90" s="92">
        <f>E90/E100</f>
        <v>0.07468416672970724</v>
      </c>
    </row>
    <row r="91" spans="1:10" ht="12.75">
      <c r="A91" s="26" t="s">
        <v>39</v>
      </c>
      <c r="B91" s="68">
        <v>500</v>
      </c>
      <c r="C91" s="12">
        <v>336364.9</v>
      </c>
      <c r="D91" s="12"/>
      <c r="E91" s="12">
        <v>2605.1</v>
      </c>
      <c r="F91" s="13"/>
      <c r="G91" s="13">
        <f t="shared" si="3"/>
        <v>0.7744862796326251</v>
      </c>
      <c r="H91" s="71">
        <v>336364902.53</v>
      </c>
      <c r="I91" s="71">
        <v>2605109.93</v>
      </c>
      <c r="J91" s="92">
        <f>E91/E100</f>
        <v>0.02737116608249069</v>
      </c>
    </row>
    <row r="92" spans="1:10" ht="12.75">
      <c r="A92" s="26" t="s">
        <v>22</v>
      </c>
      <c r="B92" s="68">
        <v>700</v>
      </c>
      <c r="C92" s="12">
        <v>997122</v>
      </c>
      <c r="D92" s="12"/>
      <c r="E92" s="12">
        <v>55772.6</v>
      </c>
      <c r="F92" s="13"/>
      <c r="G92" s="13">
        <f t="shared" si="3"/>
        <v>5.5933576834128615</v>
      </c>
      <c r="H92" s="71">
        <v>997121986.37</v>
      </c>
      <c r="I92" s="71">
        <v>55772563.59</v>
      </c>
      <c r="J92" s="92">
        <f>E92/E100</f>
        <v>0.5859894428053896</v>
      </c>
    </row>
    <row r="93" spans="1:10" ht="12.75">
      <c r="A93" s="26" t="s">
        <v>134</v>
      </c>
      <c r="B93" s="68">
        <v>800</v>
      </c>
      <c r="C93" s="12">
        <v>92852.7</v>
      </c>
      <c r="D93" s="12"/>
      <c r="E93" s="12">
        <v>8555.3</v>
      </c>
      <c r="F93" s="13"/>
      <c r="G93" s="13">
        <f t="shared" si="3"/>
        <v>9.213840846846672</v>
      </c>
      <c r="H93" s="71">
        <v>92852700</v>
      </c>
      <c r="I93" s="71">
        <v>8555268.13</v>
      </c>
      <c r="J93" s="92">
        <f>E93/E100</f>
        <v>0.08988850224004168</v>
      </c>
    </row>
    <row r="94" spans="1:10" ht="12.75" hidden="1">
      <c r="A94" s="26" t="s">
        <v>37</v>
      </c>
      <c r="B94" s="68">
        <v>900</v>
      </c>
      <c r="C94" s="12"/>
      <c r="D94" s="12"/>
      <c r="E94" s="12"/>
      <c r="F94" s="13"/>
      <c r="G94" s="13"/>
      <c r="I94" s="71"/>
      <c r="J94" s="92"/>
    </row>
    <row r="95" spans="1:10" ht="12.75" hidden="1">
      <c r="A95" s="26" t="s">
        <v>37</v>
      </c>
      <c r="B95" s="68">
        <v>900</v>
      </c>
      <c r="C95" s="12">
        <v>0</v>
      </c>
      <c r="D95" s="12"/>
      <c r="E95" s="12">
        <v>0</v>
      </c>
      <c r="F95" s="13"/>
      <c r="G95" s="13"/>
      <c r="I95" s="71"/>
      <c r="J95" s="92"/>
    </row>
    <row r="96" spans="1:10" ht="12.75">
      <c r="A96" s="26" t="s">
        <v>23</v>
      </c>
      <c r="B96" s="68">
        <v>1000</v>
      </c>
      <c r="C96" s="12">
        <v>312305</v>
      </c>
      <c r="D96" s="12"/>
      <c r="E96" s="12">
        <v>9521.7</v>
      </c>
      <c r="F96" s="13"/>
      <c r="G96" s="13">
        <f>(E96/C96)*100</f>
        <v>3.0488464802036472</v>
      </c>
      <c r="H96" s="71">
        <v>312305014.4</v>
      </c>
      <c r="I96" s="71">
        <v>9521736.3</v>
      </c>
      <c r="J96" s="92">
        <f>E96/E100</f>
        <v>0.10004223718385154</v>
      </c>
    </row>
    <row r="97" spans="1:10" ht="12.75">
      <c r="A97" s="26" t="s">
        <v>46</v>
      </c>
      <c r="B97" s="68">
        <v>1100</v>
      </c>
      <c r="C97" s="12">
        <v>45219</v>
      </c>
      <c r="D97" s="12"/>
      <c r="E97" s="12">
        <v>4413.5</v>
      </c>
      <c r="F97" s="13"/>
      <c r="G97" s="13">
        <f>(E97/C97)*100</f>
        <v>9.760277759348947</v>
      </c>
      <c r="H97" s="71">
        <v>45219000</v>
      </c>
      <c r="I97" s="71">
        <v>4413508.83</v>
      </c>
      <c r="J97" s="92">
        <f>E97/E100</f>
        <v>0.046371594758386495</v>
      </c>
    </row>
    <row r="98" spans="1:10" ht="12.75">
      <c r="A98" s="26" t="s">
        <v>47</v>
      </c>
      <c r="B98" s="68">
        <v>1200</v>
      </c>
      <c r="C98" s="12">
        <v>9999.3</v>
      </c>
      <c r="D98" s="12"/>
      <c r="E98" s="12">
        <v>937.6</v>
      </c>
      <c r="F98" s="13"/>
      <c r="G98" s="13">
        <f>(E98/C98)*100</f>
        <v>9.376656365945617</v>
      </c>
      <c r="H98" s="71">
        <v>9999300</v>
      </c>
      <c r="I98" s="71">
        <v>937556.89</v>
      </c>
      <c r="J98" s="92">
        <f>E98/E100</f>
        <v>0.009851140193828748</v>
      </c>
    </row>
    <row r="99" spans="1:10" ht="26.25">
      <c r="A99" s="70" t="s">
        <v>256</v>
      </c>
      <c r="B99" s="68">
        <v>1300</v>
      </c>
      <c r="C99" s="12">
        <v>86.4</v>
      </c>
      <c r="D99" s="12"/>
      <c r="E99" s="12">
        <v>0</v>
      </c>
      <c r="F99" s="13"/>
      <c r="G99" s="13">
        <f>(E99/C99)*100</f>
        <v>0</v>
      </c>
      <c r="H99" s="71">
        <v>86400</v>
      </c>
      <c r="I99" s="71">
        <v>0</v>
      </c>
      <c r="J99" s="92">
        <f>E99/E100</f>
        <v>0</v>
      </c>
    </row>
    <row r="100" spans="1:10" ht="15">
      <c r="A100" s="87" t="s">
        <v>24</v>
      </c>
      <c r="B100" s="64"/>
      <c r="C100" s="9">
        <f>SUM(C88:C99)</f>
        <v>2027892.5</v>
      </c>
      <c r="D100" s="9">
        <f>SUM(D88:D99)</f>
        <v>0</v>
      </c>
      <c r="E100" s="9">
        <f>SUM(E88:E99)</f>
        <v>95176.8</v>
      </c>
      <c r="F100" s="10">
        <f>SUM(F88:F99)</f>
        <v>0</v>
      </c>
      <c r="G100" s="10">
        <f>E100/C100*100</f>
        <v>4.693384881101932</v>
      </c>
      <c r="H100" s="71">
        <f>SUM(H88:H99)</f>
        <v>2027892503.3000002</v>
      </c>
      <c r="I100" s="71">
        <f>SUM(I88:I99)</f>
        <v>95176783.27</v>
      </c>
      <c r="J100" s="92">
        <f>SUM(J88:J99)</f>
        <v>0.9999999999999999</v>
      </c>
    </row>
    <row r="101" spans="1:10" ht="21.75" customHeight="1">
      <c r="A101" s="50"/>
      <c r="B101" s="69"/>
      <c r="C101" s="51"/>
      <c r="D101" s="51"/>
      <c r="E101" s="52"/>
      <c r="F101" s="53"/>
      <c r="G101" s="53"/>
      <c r="I101" s="71"/>
      <c r="J101" s="71"/>
    </row>
    <row r="102" spans="1:9" ht="23.25">
      <c r="A102" s="33" t="s">
        <v>7</v>
      </c>
      <c r="B102" s="34">
        <f>C100-C86</f>
        <v>11600</v>
      </c>
      <c r="C102" s="34">
        <f>E100-E86</f>
        <v>-585.3999999999942</v>
      </c>
      <c r="D102" s="55"/>
      <c r="H102" s="71">
        <v>23440.8</v>
      </c>
      <c r="I102" s="32">
        <f>I100-I86</f>
        <v>95176783.27</v>
      </c>
    </row>
    <row r="103" spans="1:7" ht="24">
      <c r="A103" s="37" t="s">
        <v>8</v>
      </c>
      <c r="B103" s="38">
        <f>B104+B107</f>
        <v>10000</v>
      </c>
      <c r="C103" s="39">
        <f>C104+C107</f>
        <v>0</v>
      </c>
      <c r="D103" s="62"/>
      <c r="G103" s="35"/>
    </row>
    <row r="104" spans="1:4" ht="13.5">
      <c r="A104" s="33" t="s">
        <v>9</v>
      </c>
      <c r="B104" s="40">
        <f>B105+B106</f>
        <v>10000</v>
      </c>
      <c r="C104" s="41">
        <v>0</v>
      </c>
      <c r="D104" s="56"/>
    </row>
    <row r="105" spans="1:7" ht="24">
      <c r="A105" s="26" t="s">
        <v>144</v>
      </c>
      <c r="B105" s="42">
        <v>10000</v>
      </c>
      <c r="C105" s="43">
        <v>0</v>
      </c>
      <c r="D105" s="57"/>
      <c r="G105" s="35"/>
    </row>
    <row r="106" spans="1:4" ht="24" hidden="1">
      <c r="A106" s="26" t="s">
        <v>135</v>
      </c>
      <c r="B106" s="38"/>
      <c r="C106" s="44"/>
      <c r="D106" s="58"/>
    </row>
    <row r="107" spans="1:4" ht="23.25" hidden="1">
      <c r="A107" s="33" t="s">
        <v>136</v>
      </c>
      <c r="B107" s="45">
        <f>B108+B109</f>
        <v>0</v>
      </c>
      <c r="C107" s="46">
        <f>C108+C109</f>
        <v>0</v>
      </c>
      <c r="D107" s="55"/>
    </row>
    <row r="108" spans="1:11" ht="37.5" customHeight="1" hidden="1">
      <c r="A108" s="26" t="s">
        <v>214</v>
      </c>
      <c r="B108" s="38"/>
      <c r="C108" s="44"/>
      <c r="D108" s="58"/>
      <c r="K108" s="22" t="s">
        <v>100</v>
      </c>
    </row>
    <row r="109" spans="1:4" ht="36" hidden="1">
      <c r="A109" s="26" t="s">
        <v>140</v>
      </c>
      <c r="B109" s="38"/>
      <c r="C109" s="44"/>
      <c r="D109" s="58"/>
    </row>
    <row r="110" spans="1:4" ht="23.25" hidden="1">
      <c r="A110" s="25" t="s">
        <v>82</v>
      </c>
      <c r="B110" s="34">
        <v>0</v>
      </c>
      <c r="C110" s="47">
        <v>0</v>
      </c>
      <c r="D110" s="58"/>
    </row>
    <row r="111" spans="1:4" ht="23.25">
      <c r="A111" s="33" t="s">
        <v>255</v>
      </c>
      <c r="B111" s="34">
        <f>B102-B103</f>
        <v>1600</v>
      </c>
      <c r="C111" s="63">
        <f>C102-C103</f>
        <v>-585.3999999999942</v>
      </c>
      <c r="D111" s="59"/>
    </row>
    <row r="112" ht="14.25" customHeight="1" hidden="1"/>
    <row r="113" ht="12.75" hidden="1">
      <c r="A113" s="60" t="s">
        <v>250</v>
      </c>
    </row>
    <row r="114" spans="1:5" ht="12.75" hidden="1">
      <c r="A114" s="60" t="s">
        <v>251</v>
      </c>
      <c r="E114" s="35" t="s">
        <v>252</v>
      </c>
    </row>
    <row r="115" ht="14.25" customHeight="1" hidden="1">
      <c r="A115" s="48" t="s">
        <v>253</v>
      </c>
    </row>
    <row r="116" ht="12.75" hidden="1"/>
    <row r="117" ht="12.75" hidden="1"/>
    <row r="118" ht="12.75" hidden="1"/>
  </sheetData>
  <sheetProtection/>
  <mergeCells count="6">
    <mergeCell ref="A1:G1"/>
    <mergeCell ref="A2:A5"/>
    <mergeCell ref="B2:B5"/>
    <mergeCell ref="C2:C5"/>
    <mergeCell ref="E2:E5"/>
    <mergeCell ref="G2:G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A117" sqref="A117"/>
    </sheetView>
  </sheetViews>
  <sheetFormatPr defaultColWidth="9.00390625" defaultRowHeight="12.75"/>
  <cols>
    <col min="1" max="1" width="43.50390625" style="48" customWidth="1"/>
    <col min="2" max="2" width="14.625" style="36" customWidth="1"/>
    <col min="3" max="3" width="15.375" style="49" customWidth="1"/>
    <col min="4" max="4" width="15.375" style="49" hidden="1" customWidth="1"/>
    <col min="5" max="5" width="17.00390625" style="35" customWidth="1"/>
    <col min="6" max="6" width="13.875" style="36" hidden="1" customWidth="1"/>
    <col min="7" max="7" width="15.375" style="36" customWidth="1"/>
    <col min="8" max="16384" width="8.875" style="22" customWidth="1"/>
  </cols>
  <sheetData>
    <row r="1" spans="1:7" ht="39" customHeight="1" thickBot="1">
      <c r="A1" s="96" t="s">
        <v>254</v>
      </c>
      <c r="B1" s="96"/>
      <c r="C1" s="96"/>
      <c r="D1" s="96"/>
      <c r="E1" s="96"/>
      <c r="F1" s="96"/>
      <c r="G1" s="96"/>
    </row>
    <row r="2" spans="1:7" ht="9.75" customHeight="1">
      <c r="A2" s="93" t="s">
        <v>15</v>
      </c>
      <c r="B2" s="106" t="s">
        <v>145</v>
      </c>
      <c r="C2" s="109" t="s">
        <v>137</v>
      </c>
      <c r="D2" s="1"/>
      <c r="E2" s="100" t="s">
        <v>139</v>
      </c>
      <c r="F2" s="2"/>
      <c r="G2" s="103" t="s">
        <v>0</v>
      </c>
    </row>
    <row r="3" spans="1:7" ht="12.75" customHeight="1">
      <c r="A3" s="94"/>
      <c r="B3" s="107"/>
      <c r="C3" s="110"/>
      <c r="D3" s="3"/>
      <c r="E3" s="101"/>
      <c r="F3" s="4"/>
      <c r="G3" s="104"/>
    </row>
    <row r="4" spans="1:7" ht="5.25" customHeight="1">
      <c r="A4" s="94"/>
      <c r="B4" s="107"/>
      <c r="C4" s="110"/>
      <c r="D4" s="3"/>
      <c r="E4" s="101"/>
      <c r="F4" s="4"/>
      <c r="G4" s="104"/>
    </row>
    <row r="5" spans="1:7" ht="10.5" customHeight="1">
      <c r="A5" s="95"/>
      <c r="B5" s="108"/>
      <c r="C5" s="111"/>
      <c r="D5" s="5"/>
      <c r="E5" s="102"/>
      <c r="F5" s="6"/>
      <c r="G5" s="105"/>
    </row>
    <row r="6" spans="1:7" s="24" customFormat="1" ht="12.75">
      <c r="A6" s="23">
        <v>1</v>
      </c>
      <c r="B6" s="8">
        <v>2</v>
      </c>
      <c r="C6" s="7">
        <v>3</v>
      </c>
      <c r="D6" s="8"/>
      <c r="E6" s="8">
        <v>4</v>
      </c>
      <c r="F6" s="8"/>
      <c r="G6" s="8">
        <v>5</v>
      </c>
    </row>
    <row r="7" spans="1:7" ht="12.75">
      <c r="A7" s="25" t="s">
        <v>25</v>
      </c>
      <c r="B7" s="64" t="s">
        <v>146</v>
      </c>
      <c r="C7" s="14">
        <f>C9+C10+C11+C12+C13</f>
        <v>277709</v>
      </c>
      <c r="D7" s="14"/>
      <c r="E7" s="14">
        <f>E9+E10+E11+E12+E13</f>
        <v>51916.4</v>
      </c>
      <c r="F7" s="15"/>
      <c r="G7" s="15">
        <f aca="true" t="shared" si="0" ref="G7:G20">(E7/C7)*100</f>
        <v>18.69453276631294</v>
      </c>
    </row>
    <row r="8" spans="1:7" ht="12.75">
      <c r="A8" s="26" t="s">
        <v>122</v>
      </c>
      <c r="B8" s="65" t="s">
        <v>229</v>
      </c>
      <c r="C8" s="12">
        <f>C9+C10+C11+C12+C13</f>
        <v>277709</v>
      </c>
      <c r="D8" s="12">
        <f>D9+D10+D11+D12+D13</f>
        <v>0</v>
      </c>
      <c r="E8" s="12">
        <f>E9+E10+E11+E12+E13</f>
        <v>51916.4</v>
      </c>
      <c r="F8" s="13"/>
      <c r="G8" s="13">
        <f t="shared" si="0"/>
        <v>18.69453276631294</v>
      </c>
    </row>
    <row r="9" spans="1:7" ht="72.75" customHeight="1">
      <c r="A9" s="26" t="s">
        <v>50</v>
      </c>
      <c r="B9" s="65" t="s">
        <v>147</v>
      </c>
      <c r="C9" s="12">
        <v>275424</v>
      </c>
      <c r="D9" s="12"/>
      <c r="E9" s="12">
        <v>51374.3</v>
      </c>
      <c r="F9" s="13"/>
      <c r="G9" s="13">
        <f t="shared" si="0"/>
        <v>18.65280440339259</v>
      </c>
    </row>
    <row r="10" spans="1:7" ht="95.25" customHeight="1">
      <c r="A10" s="26" t="s">
        <v>230</v>
      </c>
      <c r="B10" s="65" t="s">
        <v>148</v>
      </c>
      <c r="C10" s="12">
        <v>62</v>
      </c>
      <c r="D10" s="12"/>
      <c r="E10" s="12">
        <v>3.5</v>
      </c>
      <c r="F10" s="13"/>
      <c r="G10" s="13">
        <v>0</v>
      </c>
    </row>
    <row r="11" spans="1:7" ht="39" customHeight="1">
      <c r="A11" s="26" t="s">
        <v>231</v>
      </c>
      <c r="B11" s="65" t="s">
        <v>149</v>
      </c>
      <c r="C11" s="12">
        <v>2200</v>
      </c>
      <c r="D11" s="12"/>
      <c r="E11" s="12">
        <v>524.9</v>
      </c>
      <c r="F11" s="13"/>
      <c r="G11" s="13">
        <f t="shared" si="0"/>
        <v>23.85909090909091</v>
      </c>
    </row>
    <row r="12" spans="1:7" ht="72">
      <c r="A12" s="26" t="s">
        <v>123</v>
      </c>
      <c r="B12" s="65" t="s">
        <v>150</v>
      </c>
      <c r="C12" s="12">
        <v>23</v>
      </c>
      <c r="D12" s="12"/>
      <c r="E12" s="12">
        <v>0</v>
      </c>
      <c r="F12" s="13"/>
      <c r="G12" s="13">
        <f t="shared" si="0"/>
        <v>0</v>
      </c>
    </row>
    <row r="13" spans="1:7" ht="84" customHeight="1">
      <c r="A13" s="26" t="s">
        <v>217</v>
      </c>
      <c r="B13" s="65" t="s">
        <v>218</v>
      </c>
      <c r="C13" s="12">
        <v>0</v>
      </c>
      <c r="D13" s="12"/>
      <c r="E13" s="12">
        <v>13.7</v>
      </c>
      <c r="F13" s="13"/>
      <c r="G13" s="13" t="e">
        <f t="shared" si="0"/>
        <v>#DIV/0!</v>
      </c>
    </row>
    <row r="14" spans="1:7" ht="23.25">
      <c r="A14" s="25" t="s">
        <v>1</v>
      </c>
      <c r="B14" s="64" t="s">
        <v>151</v>
      </c>
      <c r="C14" s="14">
        <f>C16+C17+C18+C19</f>
        <v>11045</v>
      </c>
      <c r="D14" s="14"/>
      <c r="E14" s="14">
        <f>E16+E17+E18+E19</f>
        <v>1034.4</v>
      </c>
      <c r="F14" s="15"/>
      <c r="G14" s="15">
        <f t="shared" si="0"/>
        <v>9.365323675871435</v>
      </c>
    </row>
    <row r="15" spans="1:7" ht="24">
      <c r="A15" s="26" t="s">
        <v>124</v>
      </c>
      <c r="B15" s="65" t="s">
        <v>152</v>
      </c>
      <c r="C15" s="12">
        <f>C16+C17+C18+C19</f>
        <v>11045</v>
      </c>
      <c r="D15" s="12">
        <f>D16+D17+D18+D19</f>
        <v>0</v>
      </c>
      <c r="E15" s="12">
        <f>E16+E17+E18+E19</f>
        <v>1034.4</v>
      </c>
      <c r="F15" s="13"/>
      <c r="G15" s="13">
        <f t="shared" si="0"/>
        <v>9.365323675871435</v>
      </c>
    </row>
    <row r="16" spans="1:7" ht="60">
      <c r="A16" s="26" t="s">
        <v>2</v>
      </c>
      <c r="B16" s="65" t="s">
        <v>153</v>
      </c>
      <c r="C16" s="12">
        <v>4994</v>
      </c>
      <c r="D16" s="12"/>
      <c r="E16" s="12">
        <v>484.1</v>
      </c>
      <c r="F16" s="13"/>
      <c r="G16" s="13">
        <f t="shared" si="0"/>
        <v>9.693632358830598</v>
      </c>
    </row>
    <row r="17" spans="1:7" ht="74.25" customHeight="1">
      <c r="A17" s="26" t="s">
        <v>232</v>
      </c>
      <c r="B17" s="65" t="s">
        <v>154</v>
      </c>
      <c r="C17" s="12">
        <v>28</v>
      </c>
      <c r="D17" s="12"/>
      <c r="E17" s="12">
        <v>3.3</v>
      </c>
      <c r="F17" s="13"/>
      <c r="G17" s="13">
        <f t="shared" si="0"/>
        <v>11.785714285714285</v>
      </c>
    </row>
    <row r="18" spans="1:7" ht="60">
      <c r="A18" s="26" t="s">
        <v>233</v>
      </c>
      <c r="B18" s="65" t="s">
        <v>155</v>
      </c>
      <c r="C18" s="12">
        <v>6649</v>
      </c>
      <c r="D18" s="12"/>
      <c r="E18" s="12">
        <v>596.8</v>
      </c>
      <c r="F18" s="13"/>
      <c r="G18" s="13">
        <f t="shared" si="0"/>
        <v>8.975785832456008</v>
      </c>
    </row>
    <row r="19" spans="1:7" ht="60">
      <c r="A19" s="26" t="s">
        <v>234</v>
      </c>
      <c r="B19" s="65" t="s">
        <v>156</v>
      </c>
      <c r="C19" s="12">
        <v>-626</v>
      </c>
      <c r="D19" s="12"/>
      <c r="E19" s="12">
        <v>-49.8</v>
      </c>
      <c r="F19" s="13"/>
      <c r="G19" s="13">
        <f t="shared" si="0"/>
        <v>7.955271565495208</v>
      </c>
    </row>
    <row r="20" spans="1:7" ht="12.75">
      <c r="A20" s="25" t="s">
        <v>16</v>
      </c>
      <c r="B20" s="64" t="s">
        <v>157</v>
      </c>
      <c r="C20" s="14">
        <f>C22+C23+C24+C21</f>
        <v>38550</v>
      </c>
      <c r="D20" s="14"/>
      <c r="E20" s="14">
        <f>E22+E23+E24+E21</f>
        <v>4229.3</v>
      </c>
      <c r="F20" s="15"/>
      <c r="G20" s="15">
        <f t="shared" si="0"/>
        <v>10.97094682230869</v>
      </c>
    </row>
    <row r="21" spans="1:7" ht="24">
      <c r="A21" s="26" t="s">
        <v>125</v>
      </c>
      <c r="B21" s="65" t="s">
        <v>158</v>
      </c>
      <c r="C21" s="12">
        <v>25630</v>
      </c>
      <c r="D21" s="12"/>
      <c r="E21" s="12">
        <v>3276.7</v>
      </c>
      <c r="F21" s="15"/>
      <c r="G21" s="13">
        <f>E21/C21*100</f>
        <v>12.784627389777603</v>
      </c>
    </row>
    <row r="22" spans="1:7" ht="25.5" customHeight="1">
      <c r="A22" s="26" t="s">
        <v>26</v>
      </c>
      <c r="B22" s="65" t="s">
        <v>159</v>
      </c>
      <c r="C22" s="12">
        <v>0</v>
      </c>
      <c r="D22" s="12"/>
      <c r="E22" s="12">
        <v>12.5</v>
      </c>
      <c r="F22" s="13"/>
      <c r="G22" s="13" t="e">
        <f>(E22/C22)*100</f>
        <v>#DIV/0!</v>
      </c>
    </row>
    <row r="23" spans="1:7" ht="12.75">
      <c r="A23" s="26" t="s">
        <v>143</v>
      </c>
      <c r="B23" s="65" t="s">
        <v>160</v>
      </c>
      <c r="C23" s="12">
        <v>10</v>
      </c>
      <c r="D23" s="12"/>
      <c r="E23" s="12">
        <v>0</v>
      </c>
      <c r="F23" s="13"/>
      <c r="G23" s="13">
        <v>0</v>
      </c>
    </row>
    <row r="24" spans="1:7" ht="25.5" customHeight="1">
      <c r="A24" s="26" t="s">
        <v>60</v>
      </c>
      <c r="B24" s="65" t="s">
        <v>161</v>
      </c>
      <c r="C24" s="12">
        <v>12910</v>
      </c>
      <c r="D24" s="12"/>
      <c r="E24" s="12">
        <v>940.1</v>
      </c>
      <c r="F24" s="13"/>
      <c r="G24" s="13">
        <f>(E24/C24)*100</f>
        <v>7.281951975213014</v>
      </c>
    </row>
    <row r="25" spans="1:7" ht="12.75">
      <c r="A25" s="25" t="s">
        <v>17</v>
      </c>
      <c r="B25" s="64" t="s">
        <v>162</v>
      </c>
      <c r="C25" s="14">
        <f>C26+C28+C27</f>
        <v>25845</v>
      </c>
      <c r="D25" s="14"/>
      <c r="E25" s="14">
        <f>E26+E28+E27</f>
        <v>483</v>
      </c>
      <c r="F25" s="15"/>
      <c r="G25" s="15">
        <f>(E25/C25)*100</f>
        <v>1.868833430063842</v>
      </c>
    </row>
    <row r="26" spans="1:7" ht="15" customHeight="1">
      <c r="A26" s="26" t="s">
        <v>61</v>
      </c>
      <c r="B26" s="65" t="s">
        <v>163</v>
      </c>
      <c r="C26" s="12">
        <v>5280</v>
      </c>
      <c r="D26" s="12"/>
      <c r="E26" s="12">
        <v>400.2</v>
      </c>
      <c r="F26" s="13"/>
      <c r="G26" s="13">
        <f>(E26/C26)*100</f>
        <v>7.579545454545454</v>
      </c>
    </row>
    <row r="27" spans="1:7" ht="12.75">
      <c r="A27" s="26" t="s">
        <v>5</v>
      </c>
      <c r="B27" s="65" t="s">
        <v>164</v>
      </c>
      <c r="C27" s="12">
        <v>1565</v>
      </c>
      <c r="D27" s="12"/>
      <c r="E27" s="12">
        <v>96.8</v>
      </c>
      <c r="F27" s="13"/>
      <c r="G27" s="13">
        <f>(E27/C27)*100</f>
        <v>6.185303514376997</v>
      </c>
    </row>
    <row r="28" spans="1:7" ht="13.5" customHeight="1">
      <c r="A28" s="27" t="s">
        <v>18</v>
      </c>
      <c r="B28" s="65" t="s">
        <v>165</v>
      </c>
      <c r="C28" s="12">
        <v>19000</v>
      </c>
      <c r="D28" s="12"/>
      <c r="E28" s="12">
        <v>-14</v>
      </c>
      <c r="F28" s="13"/>
      <c r="G28" s="13">
        <f>(E28/C28)*100</f>
        <v>-0.0736842105263158</v>
      </c>
    </row>
    <row r="29" spans="1:7" ht="12.75">
      <c r="A29" s="25" t="s">
        <v>19</v>
      </c>
      <c r="B29" s="64" t="s">
        <v>166</v>
      </c>
      <c r="C29" s="14">
        <f>C30+C32+C31</f>
        <v>8200</v>
      </c>
      <c r="D29" s="14">
        <f>D30+D32</f>
        <v>0</v>
      </c>
      <c r="E29" s="14">
        <f>E30+E32+E31</f>
        <v>1046.7</v>
      </c>
      <c r="F29" s="15">
        <f>F30+F32</f>
        <v>0</v>
      </c>
      <c r="G29" s="15">
        <f>G30</f>
        <v>12.764634146341464</v>
      </c>
    </row>
    <row r="30" spans="1:7" ht="27" customHeight="1">
      <c r="A30" s="28" t="s">
        <v>62</v>
      </c>
      <c r="B30" s="65" t="s">
        <v>167</v>
      </c>
      <c r="C30" s="12">
        <v>8200</v>
      </c>
      <c r="D30" s="12"/>
      <c r="E30" s="12">
        <v>1046.7</v>
      </c>
      <c r="F30" s="13"/>
      <c r="G30" s="13">
        <f>(E30/C30)*100</f>
        <v>12.764634146341464</v>
      </c>
    </row>
    <row r="31" spans="1:7" ht="64.5" customHeight="1" hidden="1">
      <c r="A31" s="26" t="s">
        <v>98</v>
      </c>
      <c r="B31" s="65" t="s">
        <v>168</v>
      </c>
      <c r="C31" s="12">
        <v>0</v>
      </c>
      <c r="D31" s="12"/>
      <c r="E31" s="12">
        <v>0</v>
      </c>
      <c r="F31" s="13"/>
      <c r="G31" s="13" t="e">
        <f>(E31/C31)*100</f>
        <v>#DIV/0!</v>
      </c>
    </row>
    <row r="32" spans="1:7" ht="64.5" customHeight="1" hidden="1">
      <c r="A32" s="28" t="s">
        <v>85</v>
      </c>
      <c r="B32" s="65" t="s">
        <v>169</v>
      </c>
      <c r="C32" s="12">
        <v>0</v>
      </c>
      <c r="D32" s="12"/>
      <c r="E32" s="12">
        <v>0</v>
      </c>
      <c r="F32" s="13"/>
      <c r="G32" s="13" t="e">
        <f>(E32/C32)*100</f>
        <v>#DIV/0!</v>
      </c>
    </row>
    <row r="33" spans="1:7" ht="24" customHeight="1" hidden="1">
      <c r="A33" s="28" t="s">
        <v>126</v>
      </c>
      <c r="B33" s="64" t="s">
        <v>170</v>
      </c>
      <c r="C33" s="14">
        <f>C34</f>
        <v>0</v>
      </c>
      <c r="D33" s="14"/>
      <c r="E33" s="14">
        <f>E34</f>
        <v>0</v>
      </c>
      <c r="F33" s="15"/>
      <c r="G33" s="13" t="e">
        <f>(E33/C33)*100</f>
        <v>#DIV/0!</v>
      </c>
    </row>
    <row r="34" spans="1:7" ht="30" customHeight="1" hidden="1">
      <c r="A34" s="27" t="s">
        <v>127</v>
      </c>
      <c r="B34" s="65" t="s">
        <v>171</v>
      </c>
      <c r="C34" s="12">
        <v>0</v>
      </c>
      <c r="D34" s="12"/>
      <c r="E34" s="12">
        <v>0</v>
      </c>
      <c r="F34" s="13"/>
      <c r="G34" s="13" t="e">
        <f>(E34/C34)*100</f>
        <v>#DIV/0!</v>
      </c>
    </row>
    <row r="35" spans="1:7" s="77" customFormat="1" ht="22.5" customHeight="1">
      <c r="A35" s="73" t="s">
        <v>235</v>
      </c>
      <c r="B35" s="74"/>
      <c r="C35" s="9">
        <f>C7+C14+C20+C25+C29</f>
        <v>361349</v>
      </c>
      <c r="D35" s="9">
        <f>D7+D14+D20+D25+D29</f>
        <v>0</v>
      </c>
      <c r="E35" s="9">
        <f>E7+E14+E20+E25+E29</f>
        <v>58709.8</v>
      </c>
      <c r="F35" s="10"/>
      <c r="G35" s="75">
        <f>E35/C35</f>
        <v>0.16247395177515367</v>
      </c>
    </row>
    <row r="36" spans="1:7" ht="26.25" customHeight="1">
      <c r="A36" s="25" t="s">
        <v>27</v>
      </c>
      <c r="B36" s="64" t="s">
        <v>172</v>
      </c>
      <c r="C36" s="14">
        <f>C37+C38+C39</f>
        <v>26659</v>
      </c>
      <c r="D36" s="14"/>
      <c r="E36" s="14">
        <f>E37+E38+E39</f>
        <v>3782.7</v>
      </c>
      <c r="F36" s="15"/>
      <c r="G36" s="15">
        <f>(E36/C36)*100</f>
        <v>14.189204396263925</v>
      </c>
    </row>
    <row r="37" spans="1:7" ht="77.25" customHeight="1">
      <c r="A37" s="26" t="s">
        <v>43</v>
      </c>
      <c r="B37" s="65" t="s">
        <v>173</v>
      </c>
      <c r="C37" s="12">
        <v>25470</v>
      </c>
      <c r="D37" s="12"/>
      <c r="E37" s="12">
        <v>3447.7</v>
      </c>
      <c r="F37" s="13"/>
      <c r="G37" s="13">
        <f>(E37/C37)*100</f>
        <v>13.53631723596388</v>
      </c>
    </row>
    <row r="38" spans="1:7" ht="24.75" customHeight="1" hidden="1">
      <c r="A38" s="27" t="s">
        <v>64</v>
      </c>
      <c r="B38" s="65" t="s">
        <v>174</v>
      </c>
      <c r="C38" s="12">
        <v>0</v>
      </c>
      <c r="D38" s="12"/>
      <c r="E38" s="12">
        <v>0</v>
      </c>
      <c r="F38" s="13"/>
      <c r="G38" s="13">
        <v>0</v>
      </c>
    </row>
    <row r="39" spans="1:7" ht="69" customHeight="1">
      <c r="A39" s="26" t="s">
        <v>65</v>
      </c>
      <c r="B39" s="65" t="s">
        <v>175</v>
      </c>
      <c r="C39" s="12">
        <v>1189</v>
      </c>
      <c r="D39" s="12"/>
      <c r="E39" s="12">
        <v>335</v>
      </c>
      <c r="F39" s="13"/>
      <c r="G39" s="13">
        <f>E39/C39*100</f>
        <v>28.17493692178301</v>
      </c>
    </row>
    <row r="40" spans="1:7" ht="12.75">
      <c r="A40" s="25" t="s">
        <v>28</v>
      </c>
      <c r="B40" s="64" t="s">
        <v>176</v>
      </c>
      <c r="C40" s="14">
        <f>C41</f>
        <v>1822</v>
      </c>
      <c r="D40" s="14"/>
      <c r="E40" s="14">
        <f>E41</f>
        <v>8.8</v>
      </c>
      <c r="F40" s="15"/>
      <c r="G40" s="15">
        <f>(E40/C40)*100</f>
        <v>0.4829857299670692</v>
      </c>
    </row>
    <row r="41" spans="1:7" ht="21.75" customHeight="1">
      <c r="A41" s="26" t="s">
        <v>49</v>
      </c>
      <c r="B41" s="65" t="s">
        <v>177</v>
      </c>
      <c r="C41" s="12">
        <v>1822</v>
      </c>
      <c r="D41" s="12"/>
      <c r="E41" s="12">
        <v>8.8</v>
      </c>
      <c r="F41" s="13"/>
      <c r="G41" s="13">
        <f>(E41/C41)*100</f>
        <v>0.4829857299670692</v>
      </c>
    </row>
    <row r="42" spans="1:7" ht="28.5" customHeight="1">
      <c r="A42" s="25" t="s">
        <v>128</v>
      </c>
      <c r="B42" s="64" t="s">
        <v>178</v>
      </c>
      <c r="C42" s="14">
        <f>C43+C44</f>
        <v>1150</v>
      </c>
      <c r="D42" s="14"/>
      <c r="E42" s="14">
        <f>E43+E44</f>
        <v>12.7</v>
      </c>
      <c r="F42" s="15"/>
      <c r="G42" s="15">
        <f>E42/C42*100</f>
        <v>1.1043478260869564</v>
      </c>
    </row>
    <row r="43" spans="1:7" ht="18" customHeight="1">
      <c r="A43" s="27" t="s">
        <v>66</v>
      </c>
      <c r="B43" s="65" t="s">
        <v>179</v>
      </c>
      <c r="C43" s="12">
        <v>16</v>
      </c>
      <c r="D43" s="12"/>
      <c r="E43" s="12">
        <v>2.5</v>
      </c>
      <c r="F43" s="13"/>
      <c r="G43" s="13">
        <f>E43/C43*100</f>
        <v>15.625</v>
      </c>
    </row>
    <row r="44" spans="1:7" ht="15" customHeight="1">
      <c r="A44" s="26" t="s">
        <v>67</v>
      </c>
      <c r="B44" s="65" t="s">
        <v>180</v>
      </c>
      <c r="C44" s="12">
        <v>1134</v>
      </c>
      <c r="D44" s="12"/>
      <c r="E44" s="12">
        <v>10.2</v>
      </c>
      <c r="F44" s="13"/>
      <c r="G44" s="13">
        <f>E44/C44*100</f>
        <v>0.8994708994708994</v>
      </c>
    </row>
    <row r="45" spans="1:7" ht="23.25">
      <c r="A45" s="25" t="s">
        <v>35</v>
      </c>
      <c r="B45" s="64" t="s">
        <v>181</v>
      </c>
      <c r="C45" s="14">
        <f>C46+C47+C48</f>
        <v>608</v>
      </c>
      <c r="D45" s="14"/>
      <c r="E45" s="14">
        <f>E46+E47+E48</f>
        <v>77.60000000000001</v>
      </c>
      <c r="F45" s="15"/>
      <c r="G45" s="15">
        <f>(E45/C45)*100</f>
        <v>12.763157894736842</v>
      </c>
    </row>
    <row r="46" spans="1:7" ht="15" customHeight="1">
      <c r="A46" s="26" t="s">
        <v>68</v>
      </c>
      <c r="B46" s="65" t="s">
        <v>182</v>
      </c>
      <c r="C46" s="12">
        <v>28</v>
      </c>
      <c r="D46" s="12"/>
      <c r="E46" s="12">
        <v>9.4</v>
      </c>
      <c r="F46" s="13"/>
      <c r="G46" s="13">
        <f>E46/C46*100</f>
        <v>33.57142857142858</v>
      </c>
    </row>
    <row r="47" spans="1:7" ht="74.25" customHeight="1" hidden="1">
      <c r="A47" s="30" t="s">
        <v>69</v>
      </c>
      <c r="B47" s="65" t="s">
        <v>183</v>
      </c>
      <c r="C47" s="12">
        <v>0</v>
      </c>
      <c r="D47" s="12"/>
      <c r="E47" s="12">
        <v>0</v>
      </c>
      <c r="F47" s="13"/>
      <c r="G47" s="13" t="e">
        <f>E47/C47*100</f>
        <v>#DIV/0!</v>
      </c>
    </row>
    <row r="48" spans="1:7" ht="30" customHeight="1">
      <c r="A48" s="26" t="s">
        <v>70</v>
      </c>
      <c r="B48" s="65" t="s">
        <v>184</v>
      </c>
      <c r="C48" s="12">
        <v>580</v>
      </c>
      <c r="D48" s="12"/>
      <c r="E48" s="12">
        <v>68.2</v>
      </c>
      <c r="F48" s="13"/>
      <c r="G48" s="13">
        <f>E48/C48*100</f>
        <v>11.758620689655173</v>
      </c>
    </row>
    <row r="49" spans="1:7" ht="12.75">
      <c r="A49" s="25" t="s">
        <v>129</v>
      </c>
      <c r="B49" s="64" t="s">
        <v>185</v>
      </c>
      <c r="C49" s="14">
        <f>C50+C69+C71+C70</f>
        <v>315</v>
      </c>
      <c r="D49" s="14">
        <f>D50+D69+D71</f>
        <v>0</v>
      </c>
      <c r="E49" s="14">
        <f>E50+E69+E71+E70</f>
        <v>56.8</v>
      </c>
      <c r="F49" s="15"/>
      <c r="G49" s="15">
        <f>(E49/C49)*100</f>
        <v>18.03174603174603</v>
      </c>
    </row>
    <row r="50" spans="1:7" ht="38.25" customHeight="1">
      <c r="A50" s="26" t="s">
        <v>130</v>
      </c>
      <c r="B50" s="65" t="s">
        <v>186</v>
      </c>
      <c r="C50" s="12">
        <f>C51+C52+C53+C55+C57+C59+C61+C63+C65+C68</f>
        <v>175</v>
      </c>
      <c r="D50" s="12">
        <f>D51+D52+D53+D55+D57+D59+D61+D63+D65+D68</f>
        <v>0</v>
      </c>
      <c r="E50" s="12">
        <f>E51+E52+E53+E55+E57+E59+E61+E63+E65+E68</f>
        <v>21.4</v>
      </c>
      <c r="F50" s="78">
        <v>51</v>
      </c>
      <c r="G50" s="13">
        <f>(E50/C50)*100</f>
        <v>12.228571428571428</v>
      </c>
    </row>
    <row r="51" spans="1:7" ht="47.25" customHeight="1">
      <c r="A51" s="26" t="s">
        <v>219</v>
      </c>
      <c r="B51" s="65" t="s">
        <v>187</v>
      </c>
      <c r="C51" s="12">
        <v>6</v>
      </c>
      <c r="D51" s="12"/>
      <c r="E51" s="12">
        <v>3.6</v>
      </c>
      <c r="F51" s="79">
        <v>22</v>
      </c>
      <c r="G51" s="13">
        <v>0</v>
      </c>
    </row>
    <row r="52" spans="1:7" ht="70.5" customHeight="1">
      <c r="A52" s="26" t="s">
        <v>220</v>
      </c>
      <c r="B52" s="65" t="s">
        <v>188</v>
      </c>
      <c r="C52" s="12">
        <v>13</v>
      </c>
      <c r="D52" s="12"/>
      <c r="E52" s="12">
        <v>2</v>
      </c>
      <c r="F52" s="79">
        <v>71</v>
      </c>
      <c r="G52" s="13">
        <f>(E52/C52)*100</f>
        <v>15.384615384615385</v>
      </c>
    </row>
    <row r="53" spans="1:7" ht="47.25" customHeight="1">
      <c r="A53" s="26" t="s">
        <v>221</v>
      </c>
      <c r="B53" s="65" t="s">
        <v>189</v>
      </c>
      <c r="C53" s="12">
        <v>17</v>
      </c>
      <c r="D53" s="12"/>
      <c r="E53" s="12">
        <v>1.5</v>
      </c>
      <c r="F53" s="79">
        <v>0</v>
      </c>
      <c r="G53" s="13">
        <v>0</v>
      </c>
    </row>
    <row r="54" spans="1:7" ht="76.5" customHeight="1" hidden="1">
      <c r="A54" s="26" t="s">
        <v>222</v>
      </c>
      <c r="B54" s="65" t="s">
        <v>215</v>
      </c>
      <c r="C54" s="12">
        <v>0</v>
      </c>
      <c r="D54" s="12"/>
      <c r="E54" s="12">
        <v>0</v>
      </c>
      <c r="F54" s="79"/>
      <c r="G54" s="13"/>
    </row>
    <row r="55" spans="1:7" ht="51" customHeight="1">
      <c r="A55" s="80" t="s">
        <v>236</v>
      </c>
      <c r="B55" s="65" t="s">
        <v>237</v>
      </c>
      <c r="C55" s="12">
        <v>15</v>
      </c>
      <c r="D55" s="12"/>
      <c r="E55" s="12">
        <v>0</v>
      </c>
      <c r="F55" s="79"/>
      <c r="G55" s="13">
        <v>0</v>
      </c>
    </row>
    <row r="56" spans="1:7" ht="71.25" customHeight="1" hidden="1">
      <c r="A56" s="26" t="s">
        <v>142</v>
      </c>
      <c r="B56" s="65" t="s">
        <v>190</v>
      </c>
      <c r="C56" s="12"/>
      <c r="D56" s="12"/>
      <c r="E56" s="12"/>
      <c r="F56" s="79"/>
      <c r="G56" s="13"/>
    </row>
    <row r="57" spans="1:7" ht="71.25" customHeight="1">
      <c r="A57" s="81" t="s">
        <v>238</v>
      </c>
      <c r="B57" s="65" t="s">
        <v>239</v>
      </c>
      <c r="C57" s="12">
        <v>2</v>
      </c>
      <c r="D57" s="12"/>
      <c r="E57" s="12">
        <v>7.6</v>
      </c>
      <c r="F57" s="79"/>
      <c r="G57" s="13" t="s">
        <v>240</v>
      </c>
    </row>
    <row r="58" spans="1:7" ht="74.25" customHeight="1" hidden="1">
      <c r="A58" s="26" t="s">
        <v>223</v>
      </c>
      <c r="B58" s="65" t="s">
        <v>191</v>
      </c>
      <c r="C58" s="12"/>
      <c r="D58" s="12"/>
      <c r="E58" s="12"/>
      <c r="F58" s="79"/>
      <c r="G58" s="13"/>
    </row>
    <row r="59" spans="1:7" ht="74.25" customHeight="1">
      <c r="A59" s="82" t="s">
        <v>241</v>
      </c>
      <c r="B59" s="83" t="s">
        <v>242</v>
      </c>
      <c r="C59" s="12">
        <v>8</v>
      </c>
      <c r="D59" s="12"/>
      <c r="E59" s="12">
        <v>2.7</v>
      </c>
      <c r="F59" s="79"/>
      <c r="G59" s="13">
        <v>21.3</v>
      </c>
    </row>
    <row r="60" spans="1:7" ht="98.25" customHeight="1" hidden="1">
      <c r="A60" s="26" t="s">
        <v>224</v>
      </c>
      <c r="B60" s="65" t="s">
        <v>192</v>
      </c>
      <c r="C60" s="12"/>
      <c r="D60" s="12"/>
      <c r="E60" s="12"/>
      <c r="F60" s="79"/>
      <c r="G60" s="13"/>
    </row>
    <row r="61" spans="1:7" ht="72.75" customHeight="1">
      <c r="A61" s="84" t="s">
        <v>243</v>
      </c>
      <c r="B61" s="83" t="s">
        <v>244</v>
      </c>
      <c r="C61" s="12">
        <v>20</v>
      </c>
      <c r="D61" s="12"/>
      <c r="E61" s="12">
        <v>0.1</v>
      </c>
      <c r="F61" s="79"/>
      <c r="G61" s="13">
        <v>0.5</v>
      </c>
    </row>
    <row r="62" spans="1:7" ht="108" customHeight="1" hidden="1">
      <c r="A62" s="26" t="s">
        <v>225</v>
      </c>
      <c r="B62" s="65" t="s">
        <v>193</v>
      </c>
      <c r="C62" s="12"/>
      <c r="D62" s="12"/>
      <c r="E62" s="12"/>
      <c r="F62" s="79"/>
      <c r="G62" s="13"/>
    </row>
    <row r="63" spans="1:7" ht="54.75" customHeight="1">
      <c r="A63" s="85" t="s">
        <v>245</v>
      </c>
      <c r="B63" s="86" t="s">
        <v>246</v>
      </c>
      <c r="C63" s="12">
        <v>4</v>
      </c>
      <c r="D63" s="12"/>
      <c r="E63" s="12">
        <v>0</v>
      </c>
      <c r="F63" s="79"/>
      <c r="G63" s="13">
        <v>0</v>
      </c>
    </row>
    <row r="64" spans="1:7" ht="70.5" customHeight="1" hidden="1">
      <c r="A64" s="26" t="s">
        <v>226</v>
      </c>
      <c r="B64" s="65" t="s">
        <v>194</v>
      </c>
      <c r="C64" s="12"/>
      <c r="D64" s="12"/>
      <c r="E64" s="12"/>
      <c r="F64" s="79"/>
      <c r="G64" s="13"/>
    </row>
    <row r="65" spans="1:7" ht="59.25" customHeight="1">
      <c r="A65" s="85" t="s">
        <v>247</v>
      </c>
      <c r="B65" s="86" t="s">
        <v>248</v>
      </c>
      <c r="C65" s="12">
        <v>25</v>
      </c>
      <c r="D65" s="12"/>
      <c r="E65" s="12">
        <v>0.4</v>
      </c>
      <c r="F65" s="79"/>
      <c r="G65" s="13">
        <v>1.2</v>
      </c>
    </row>
    <row r="66" spans="1:7" ht="84" customHeight="1" hidden="1">
      <c r="A66" s="26" t="s">
        <v>227</v>
      </c>
      <c r="B66" s="65" t="s">
        <v>195</v>
      </c>
      <c r="C66" s="12"/>
      <c r="D66" s="12"/>
      <c r="E66" s="12"/>
      <c r="F66" s="79"/>
      <c r="G66" s="13"/>
    </row>
    <row r="67" spans="1:7" ht="51" customHeight="1" hidden="1">
      <c r="A67" s="26" t="s">
        <v>131</v>
      </c>
      <c r="B67" s="65" t="s">
        <v>196</v>
      </c>
      <c r="C67" s="12">
        <v>0</v>
      </c>
      <c r="D67" s="12"/>
      <c r="E67" s="12">
        <v>0</v>
      </c>
      <c r="F67" s="79">
        <v>347.5</v>
      </c>
      <c r="G67" s="13" t="e">
        <f aca="true" t="shared" si="1" ref="G67:G77">E67/C67*100</f>
        <v>#DIV/0!</v>
      </c>
    </row>
    <row r="68" spans="1:7" ht="60.75" customHeight="1">
      <c r="A68" s="27" t="s">
        <v>228</v>
      </c>
      <c r="B68" s="65" t="s">
        <v>197</v>
      </c>
      <c r="C68" s="12">
        <v>65</v>
      </c>
      <c r="D68" s="12"/>
      <c r="E68" s="12">
        <v>3.5</v>
      </c>
      <c r="F68" s="79">
        <v>87.6</v>
      </c>
      <c r="G68" s="13">
        <f t="shared" si="1"/>
        <v>5.384615384615385</v>
      </c>
    </row>
    <row r="69" spans="1:7" ht="35.25" customHeight="1">
      <c r="A69" s="26" t="s">
        <v>132</v>
      </c>
      <c r="B69" s="65" t="s">
        <v>198</v>
      </c>
      <c r="C69" s="12">
        <v>55</v>
      </c>
      <c r="D69" s="12"/>
      <c r="E69" s="12">
        <v>5.7</v>
      </c>
      <c r="F69" s="79">
        <v>221.8</v>
      </c>
      <c r="G69" s="13">
        <f t="shared" si="1"/>
        <v>10.363636363636363</v>
      </c>
    </row>
    <row r="70" spans="1:7" ht="99.75" customHeight="1">
      <c r="A70" s="26" t="s">
        <v>138</v>
      </c>
      <c r="B70" s="65" t="s">
        <v>199</v>
      </c>
      <c r="C70" s="12">
        <v>7.5</v>
      </c>
      <c r="D70" s="12"/>
      <c r="E70" s="12">
        <v>23.7</v>
      </c>
      <c r="F70" s="12">
        <v>3536.16</v>
      </c>
      <c r="G70" s="13">
        <f>E70/C70*100</f>
        <v>315.99999999999994</v>
      </c>
    </row>
    <row r="71" spans="1:7" ht="25.5" customHeight="1">
      <c r="A71" s="26" t="s">
        <v>133</v>
      </c>
      <c r="B71" s="65" t="s">
        <v>200</v>
      </c>
      <c r="C71" s="12">
        <v>77.5</v>
      </c>
      <c r="D71" s="12"/>
      <c r="E71" s="12">
        <v>6</v>
      </c>
      <c r="F71" s="79">
        <v>68.4</v>
      </c>
      <c r="G71" s="13">
        <f t="shared" si="1"/>
        <v>7.741935483870968</v>
      </c>
    </row>
    <row r="72" spans="1:7" ht="18" customHeight="1">
      <c r="A72" s="25" t="s">
        <v>78</v>
      </c>
      <c r="B72" s="66" t="s">
        <v>201</v>
      </c>
      <c r="C72" s="14">
        <v>701</v>
      </c>
      <c r="D72" s="14"/>
      <c r="E72" s="14">
        <v>75.8</v>
      </c>
      <c r="F72" s="15"/>
      <c r="G72" s="15">
        <f>E72/C72*100</f>
        <v>10.813124108416547</v>
      </c>
    </row>
    <row r="73" spans="1:7" ht="19.5" customHeight="1">
      <c r="A73" s="25" t="s">
        <v>212</v>
      </c>
      <c r="B73" s="66" t="s">
        <v>213</v>
      </c>
      <c r="C73" s="14">
        <v>198.8</v>
      </c>
      <c r="D73" s="14"/>
      <c r="E73" s="14">
        <v>0</v>
      </c>
      <c r="F73" s="15"/>
      <c r="G73" s="13">
        <f>E73/C73*100</f>
        <v>0</v>
      </c>
    </row>
    <row r="74" spans="1:7" ht="25.5" customHeight="1">
      <c r="A74" s="87" t="s">
        <v>249</v>
      </c>
      <c r="B74" s="87"/>
      <c r="C74" s="9">
        <f>C36+C40+C42+C45+C49+C72</f>
        <v>31255</v>
      </c>
      <c r="D74" s="9">
        <f>D36+D40+D42+D45+D49+D72</f>
        <v>0</v>
      </c>
      <c r="E74" s="9">
        <f>E36+E40+E42+E45+E49+E72</f>
        <v>4014.4</v>
      </c>
      <c r="F74" s="9">
        <f>F36+F40+F42+F45+F49+F72</f>
        <v>0</v>
      </c>
      <c r="G74" s="75">
        <f>E74/C74</f>
        <v>0.12844024956007039</v>
      </c>
    </row>
    <row r="75" spans="1:7" s="89" customFormat="1" ht="33" customHeight="1">
      <c r="A75" s="87" t="s">
        <v>51</v>
      </c>
      <c r="B75" s="87"/>
      <c r="C75" s="9">
        <f>C7+C14+C20+C25+C29+C36+C40+C42+C45+C49+C72+C33+C73</f>
        <v>392802.8</v>
      </c>
      <c r="D75" s="9">
        <f>D7+D14+D20+D25+D29+D36+D40+D42+D45+D49+D72+D33+D73</f>
        <v>0</v>
      </c>
      <c r="E75" s="9">
        <f>E7+E14+E20+E25+E29+E36+E40+E42+E45+E49+E72+E33+E73</f>
        <v>62724.200000000004</v>
      </c>
      <c r="F75" s="10"/>
      <c r="G75" s="10">
        <f t="shared" si="1"/>
        <v>15.968368860914433</v>
      </c>
    </row>
    <row r="76" spans="1:7" ht="21" customHeight="1">
      <c r="A76" s="87" t="s">
        <v>32</v>
      </c>
      <c r="B76" s="64" t="s">
        <v>202</v>
      </c>
      <c r="C76" s="9">
        <f>C77+C84+C85</f>
        <v>1636885.5</v>
      </c>
      <c r="D76" s="9">
        <f>D77+D84+D85</f>
        <v>0</v>
      </c>
      <c r="E76" s="9">
        <f>E77+E84+E85</f>
        <v>213276.20000000004</v>
      </c>
      <c r="F76" s="10"/>
      <c r="G76" s="10">
        <f t="shared" si="1"/>
        <v>13.029390265843277</v>
      </c>
    </row>
    <row r="77" spans="1:7" ht="24.75" customHeight="1">
      <c r="A77" s="31" t="s">
        <v>79</v>
      </c>
      <c r="B77" s="64" t="s">
        <v>203</v>
      </c>
      <c r="C77" s="14">
        <f>C78+C81+C82+C83</f>
        <v>1636307.5</v>
      </c>
      <c r="D77" s="14">
        <f>D78+D81+D82+D83</f>
        <v>0</v>
      </c>
      <c r="E77" s="14">
        <f>E78+E81+E82+E83</f>
        <v>213276.10000000003</v>
      </c>
      <c r="F77" s="15"/>
      <c r="G77" s="15">
        <f t="shared" si="1"/>
        <v>13.033986582595267</v>
      </c>
    </row>
    <row r="78" spans="1:7" ht="24.75" customHeight="1">
      <c r="A78" s="26" t="s">
        <v>80</v>
      </c>
      <c r="B78" s="65" t="s">
        <v>204</v>
      </c>
      <c r="C78" s="14">
        <f>C79+C80</f>
        <v>359565</v>
      </c>
      <c r="D78" s="14">
        <f>D79+D80</f>
        <v>0</v>
      </c>
      <c r="E78" s="14">
        <f>E79+E80</f>
        <v>65000</v>
      </c>
      <c r="F78" s="90">
        <f>F79</f>
        <v>0</v>
      </c>
      <c r="G78" s="90">
        <f>G79</f>
        <v>18.077399079443214</v>
      </c>
    </row>
    <row r="79" spans="1:7" ht="18" customHeight="1">
      <c r="A79" s="26" t="s">
        <v>86</v>
      </c>
      <c r="B79" s="65" t="s">
        <v>205</v>
      </c>
      <c r="C79" s="12">
        <v>359565</v>
      </c>
      <c r="D79" s="12"/>
      <c r="E79" s="12">
        <v>65000</v>
      </c>
      <c r="F79" s="13"/>
      <c r="G79" s="13">
        <f aca="true" t="shared" si="2" ref="G79:G84">E79/C79*100</f>
        <v>18.077399079443214</v>
      </c>
    </row>
    <row r="80" spans="1:7" ht="0" customHeight="1" hidden="1">
      <c r="A80" s="26" t="s">
        <v>141</v>
      </c>
      <c r="B80" s="65" t="s">
        <v>206</v>
      </c>
      <c r="C80" s="91">
        <v>0</v>
      </c>
      <c r="D80" s="91"/>
      <c r="E80" s="91">
        <v>0</v>
      </c>
      <c r="F80" s="61"/>
      <c r="G80" s="13" t="e">
        <f t="shared" si="2"/>
        <v>#DIV/0!</v>
      </c>
    </row>
    <row r="81" spans="1:7" ht="28.5" customHeight="1">
      <c r="A81" s="26" t="s">
        <v>53</v>
      </c>
      <c r="B81" s="65" t="s">
        <v>207</v>
      </c>
      <c r="C81" s="12">
        <v>149828.7</v>
      </c>
      <c r="D81" s="12"/>
      <c r="E81" s="12">
        <v>5591.8</v>
      </c>
      <c r="F81" s="13"/>
      <c r="G81" s="13">
        <f t="shared" si="2"/>
        <v>3.732128757707969</v>
      </c>
    </row>
    <row r="82" spans="1:7" ht="21.75" customHeight="1">
      <c r="A82" s="26" t="s">
        <v>81</v>
      </c>
      <c r="B82" s="65" t="s">
        <v>208</v>
      </c>
      <c r="C82" s="12">
        <v>992120.2</v>
      </c>
      <c r="D82" s="12"/>
      <c r="E82" s="12">
        <v>138368.1</v>
      </c>
      <c r="F82" s="13"/>
      <c r="G82" s="13">
        <f t="shared" si="2"/>
        <v>13.946707263898064</v>
      </c>
    </row>
    <row r="83" spans="1:7" ht="12.75">
      <c r="A83" s="26" t="s">
        <v>34</v>
      </c>
      <c r="B83" s="65" t="s">
        <v>209</v>
      </c>
      <c r="C83" s="12">
        <v>134793.6</v>
      </c>
      <c r="D83" s="12"/>
      <c r="E83" s="12">
        <v>4316.2</v>
      </c>
      <c r="F83" s="13"/>
      <c r="G83" s="13">
        <f t="shared" si="2"/>
        <v>3.202080810958383</v>
      </c>
    </row>
    <row r="84" spans="1:7" ht="12.75">
      <c r="A84" s="26" t="s">
        <v>87</v>
      </c>
      <c r="B84" s="65" t="s">
        <v>210</v>
      </c>
      <c r="C84" s="12">
        <v>578</v>
      </c>
      <c r="D84" s="12"/>
      <c r="E84" s="12">
        <v>25</v>
      </c>
      <c r="F84" s="13"/>
      <c r="G84" s="13">
        <f t="shared" si="2"/>
        <v>4.325259515570934</v>
      </c>
    </row>
    <row r="85" spans="1:7" ht="35.25" customHeight="1">
      <c r="A85" s="26" t="s">
        <v>56</v>
      </c>
      <c r="B85" s="65" t="s">
        <v>211</v>
      </c>
      <c r="C85" s="12"/>
      <c r="D85" s="12"/>
      <c r="E85" s="12">
        <v>-24.9</v>
      </c>
      <c r="F85" s="13"/>
      <c r="G85" s="13"/>
    </row>
    <row r="86" spans="1:7" ht="15">
      <c r="A86" s="87" t="s">
        <v>20</v>
      </c>
      <c r="B86" s="64"/>
      <c r="C86" s="9">
        <f>C75+C76</f>
        <v>2029688.3</v>
      </c>
      <c r="D86" s="9"/>
      <c r="E86" s="9">
        <f>E75+E76</f>
        <v>276000.4</v>
      </c>
      <c r="F86" s="10"/>
      <c r="G86" s="10">
        <f>E86/C86*100</f>
        <v>13.598166772701012</v>
      </c>
    </row>
    <row r="87" spans="1:7" ht="12.75">
      <c r="A87" s="87" t="s">
        <v>21</v>
      </c>
      <c r="B87" s="67"/>
      <c r="C87" s="14"/>
      <c r="D87" s="14"/>
      <c r="E87" s="14"/>
      <c r="F87" s="15"/>
      <c r="G87" s="15"/>
    </row>
    <row r="88" spans="1:7" ht="12.75">
      <c r="A88" s="26" t="s">
        <v>29</v>
      </c>
      <c r="B88" s="68">
        <v>100</v>
      </c>
      <c r="C88" s="12">
        <v>90972.9</v>
      </c>
      <c r="D88" s="12"/>
      <c r="E88" s="12">
        <v>13218.6</v>
      </c>
      <c r="F88" s="13"/>
      <c r="G88" s="13">
        <f aca="true" t="shared" si="3" ref="G88:G93">(E88/C88)*100</f>
        <v>14.530261209656944</v>
      </c>
    </row>
    <row r="89" spans="1:7" ht="24">
      <c r="A89" s="26" t="s">
        <v>30</v>
      </c>
      <c r="B89" s="68">
        <v>300</v>
      </c>
      <c r="C89" s="12">
        <v>11484</v>
      </c>
      <c r="D89" s="12"/>
      <c r="E89" s="12">
        <v>1862.2</v>
      </c>
      <c r="F89" s="13"/>
      <c r="G89" s="13">
        <f t="shared" si="3"/>
        <v>16.215604319052595</v>
      </c>
    </row>
    <row r="90" spans="1:7" ht="12.75">
      <c r="A90" s="26" t="s">
        <v>31</v>
      </c>
      <c r="B90" s="68">
        <v>400</v>
      </c>
      <c r="C90" s="12">
        <v>140810.1</v>
      </c>
      <c r="D90" s="12"/>
      <c r="E90" s="12">
        <v>14883.3</v>
      </c>
      <c r="F90" s="13"/>
      <c r="G90" s="13">
        <f t="shared" si="3"/>
        <v>10.569767367539686</v>
      </c>
    </row>
    <row r="91" spans="1:7" ht="12.75">
      <c r="A91" s="26" t="s">
        <v>39</v>
      </c>
      <c r="B91" s="68">
        <v>500</v>
      </c>
      <c r="C91" s="12">
        <v>336364.9</v>
      </c>
      <c r="D91" s="12"/>
      <c r="E91" s="12">
        <v>56989.1</v>
      </c>
      <c r="F91" s="13"/>
      <c r="G91" s="13">
        <f t="shared" si="3"/>
        <v>16.94264175602151</v>
      </c>
    </row>
    <row r="92" spans="1:7" ht="12.75">
      <c r="A92" s="26" t="s">
        <v>22</v>
      </c>
      <c r="B92" s="68">
        <v>700</v>
      </c>
      <c r="C92" s="12">
        <v>997293.7</v>
      </c>
      <c r="D92" s="12"/>
      <c r="E92" s="12">
        <v>142545.5</v>
      </c>
      <c r="F92" s="13"/>
      <c r="G92" s="13">
        <f t="shared" si="3"/>
        <v>14.29323177314767</v>
      </c>
    </row>
    <row r="93" spans="1:7" ht="12.75">
      <c r="A93" s="26" t="s">
        <v>134</v>
      </c>
      <c r="B93" s="68">
        <v>800</v>
      </c>
      <c r="C93" s="12">
        <v>92802.7</v>
      </c>
      <c r="D93" s="12"/>
      <c r="E93" s="12">
        <v>16084.2</v>
      </c>
      <c r="F93" s="13"/>
      <c r="G93" s="13">
        <f t="shared" si="3"/>
        <v>17.33160780882453</v>
      </c>
    </row>
    <row r="94" spans="1:7" ht="12.75" hidden="1">
      <c r="A94" s="26" t="s">
        <v>37</v>
      </c>
      <c r="B94" s="68">
        <v>900</v>
      </c>
      <c r="C94" s="12"/>
      <c r="D94" s="12"/>
      <c r="E94" s="12"/>
      <c r="F94" s="13"/>
      <c r="G94" s="13"/>
    </row>
    <row r="95" spans="1:7" ht="12.75" hidden="1">
      <c r="A95" s="26" t="s">
        <v>37</v>
      </c>
      <c r="B95" s="68">
        <v>900</v>
      </c>
      <c r="C95" s="12">
        <v>0</v>
      </c>
      <c r="D95" s="12"/>
      <c r="E95" s="12">
        <v>0</v>
      </c>
      <c r="F95" s="13"/>
      <c r="G95" s="13"/>
    </row>
    <row r="96" spans="1:7" ht="12.75">
      <c r="A96" s="26" t="s">
        <v>23</v>
      </c>
      <c r="B96" s="68">
        <v>1000</v>
      </c>
      <c r="C96" s="12">
        <v>314391.4</v>
      </c>
      <c r="D96" s="12"/>
      <c r="E96" s="12">
        <v>23826.5</v>
      </c>
      <c r="F96" s="13"/>
      <c r="G96" s="13">
        <f>(E96/C96)*100</f>
        <v>7.578610610850042</v>
      </c>
    </row>
    <row r="97" spans="1:7" ht="12.75">
      <c r="A97" s="26" t="s">
        <v>46</v>
      </c>
      <c r="B97" s="68">
        <v>1100</v>
      </c>
      <c r="C97" s="12">
        <v>47082.9</v>
      </c>
      <c r="D97" s="12"/>
      <c r="E97" s="12">
        <v>7108.3</v>
      </c>
      <c r="F97" s="13"/>
      <c r="G97" s="13">
        <f>(E97/C97)*100</f>
        <v>15.097413285927589</v>
      </c>
    </row>
    <row r="98" spans="1:7" ht="12.75">
      <c r="A98" s="26" t="s">
        <v>47</v>
      </c>
      <c r="B98" s="68">
        <v>1200</v>
      </c>
      <c r="C98" s="12">
        <v>9999.3</v>
      </c>
      <c r="D98" s="12"/>
      <c r="E98" s="12">
        <v>1714</v>
      </c>
      <c r="F98" s="13"/>
      <c r="G98" s="13">
        <f>(E98/C98)*100</f>
        <v>17.14119988399188</v>
      </c>
    </row>
    <row r="99" spans="1:7" ht="26.25">
      <c r="A99" s="70" t="s">
        <v>256</v>
      </c>
      <c r="B99" s="68">
        <v>1300</v>
      </c>
      <c r="C99" s="12">
        <v>86.4</v>
      </c>
      <c r="D99" s="12"/>
      <c r="E99" s="12">
        <v>1.2</v>
      </c>
      <c r="F99" s="13"/>
      <c r="G99" s="13">
        <f>(E99/C99)*100</f>
        <v>1.3888888888888888</v>
      </c>
    </row>
    <row r="100" spans="1:7" ht="15">
      <c r="A100" s="87" t="s">
        <v>24</v>
      </c>
      <c r="B100" s="64"/>
      <c r="C100" s="9">
        <f>SUM(C88:C99)</f>
        <v>2041288.3</v>
      </c>
      <c r="D100" s="9">
        <f>SUM(D88:D99)</f>
        <v>0</v>
      </c>
      <c r="E100" s="9">
        <f>SUM(E88:E99)</f>
        <v>278232.9</v>
      </c>
      <c r="F100" s="10">
        <f>SUM(F88:F99)</f>
        <v>0</v>
      </c>
      <c r="G100" s="10">
        <f>E100/C100*100</f>
        <v>13.630259870690487</v>
      </c>
    </row>
    <row r="101" spans="1:7" ht="21.75" customHeight="1">
      <c r="A101" s="50"/>
      <c r="B101" s="69"/>
      <c r="C101" s="51"/>
      <c r="D101" s="51"/>
      <c r="E101" s="52"/>
      <c r="F101" s="53"/>
      <c r="G101" s="53"/>
    </row>
    <row r="102" spans="1:4" ht="23.25">
      <c r="A102" s="33" t="s">
        <v>7</v>
      </c>
      <c r="B102" s="34">
        <f>C100-C86</f>
        <v>11600</v>
      </c>
      <c r="C102" s="34">
        <f>E100-E86</f>
        <v>2232.5</v>
      </c>
      <c r="D102" s="55"/>
    </row>
    <row r="103" spans="1:7" ht="24">
      <c r="A103" s="37" t="s">
        <v>8</v>
      </c>
      <c r="B103" s="38">
        <f>B104+B107</f>
        <v>10000</v>
      </c>
      <c r="C103" s="39">
        <f>C104+C107</f>
        <v>0</v>
      </c>
      <c r="D103" s="62"/>
      <c r="G103" s="35"/>
    </row>
    <row r="104" spans="1:4" ht="13.5">
      <c r="A104" s="33" t="s">
        <v>9</v>
      </c>
      <c r="B104" s="40">
        <f>B105+B106</f>
        <v>10000</v>
      </c>
      <c r="C104" s="41">
        <v>0</v>
      </c>
      <c r="D104" s="56"/>
    </row>
    <row r="105" spans="1:7" ht="24">
      <c r="A105" s="26" t="s">
        <v>144</v>
      </c>
      <c r="B105" s="42">
        <v>10000</v>
      </c>
      <c r="C105" s="43">
        <v>0</v>
      </c>
      <c r="D105" s="57"/>
      <c r="G105" s="35"/>
    </row>
    <row r="106" spans="1:4" ht="24" hidden="1">
      <c r="A106" s="26" t="s">
        <v>135</v>
      </c>
      <c r="B106" s="38"/>
      <c r="C106" s="44"/>
      <c r="D106" s="58"/>
    </row>
    <row r="107" spans="1:4" ht="23.25" hidden="1">
      <c r="A107" s="33" t="s">
        <v>136</v>
      </c>
      <c r="B107" s="45">
        <f>B108+B109</f>
        <v>0</v>
      </c>
      <c r="C107" s="46">
        <f>C108+C109</f>
        <v>0</v>
      </c>
      <c r="D107" s="55"/>
    </row>
    <row r="108" spans="1:4" ht="37.5" customHeight="1" hidden="1">
      <c r="A108" s="26" t="s">
        <v>214</v>
      </c>
      <c r="B108" s="38"/>
      <c r="C108" s="44"/>
      <c r="D108" s="58"/>
    </row>
    <row r="109" spans="1:4" ht="36" hidden="1">
      <c r="A109" s="26" t="s">
        <v>140</v>
      </c>
      <c r="B109" s="38"/>
      <c r="C109" s="44"/>
      <c r="D109" s="58"/>
    </row>
    <row r="110" spans="1:4" ht="23.25" hidden="1">
      <c r="A110" s="25" t="s">
        <v>82</v>
      </c>
      <c r="B110" s="34">
        <v>0</v>
      </c>
      <c r="C110" s="47">
        <v>0</v>
      </c>
      <c r="D110" s="58"/>
    </row>
    <row r="111" spans="1:4" ht="23.25">
      <c r="A111" s="33" t="s">
        <v>255</v>
      </c>
      <c r="B111" s="34">
        <f>B102-B103</f>
        <v>1600</v>
      </c>
      <c r="C111" s="63">
        <f>C102-C103</f>
        <v>2232.5</v>
      </c>
      <c r="D111" s="59"/>
    </row>
  </sheetData>
  <sheetProtection/>
  <mergeCells count="6">
    <mergeCell ref="A1:G1"/>
    <mergeCell ref="A2:A5"/>
    <mergeCell ref="B2:B5"/>
    <mergeCell ref="C2:C5"/>
    <mergeCell ref="E2:E5"/>
    <mergeCell ref="G2:G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3.50390625" style="48" customWidth="1"/>
    <col min="2" max="2" width="14.625" style="36" customWidth="1"/>
    <col min="3" max="3" width="15.375" style="49" customWidth="1"/>
    <col min="4" max="4" width="15.375" style="49" hidden="1" customWidth="1"/>
    <col min="5" max="5" width="17.00390625" style="35" customWidth="1"/>
    <col min="6" max="6" width="13.875" style="36" hidden="1" customWidth="1"/>
    <col min="7" max="7" width="15.375" style="36" customWidth="1"/>
    <col min="8" max="16384" width="8.875" style="22" customWidth="1"/>
  </cols>
  <sheetData>
    <row r="1" spans="1:7" ht="39" customHeight="1" thickBot="1">
      <c r="A1" s="96" t="s">
        <v>257</v>
      </c>
      <c r="B1" s="96"/>
      <c r="C1" s="96"/>
      <c r="D1" s="96"/>
      <c r="E1" s="96"/>
      <c r="F1" s="96"/>
      <c r="G1" s="96"/>
    </row>
    <row r="2" spans="1:7" ht="9.75" customHeight="1">
      <c r="A2" s="93" t="s">
        <v>15</v>
      </c>
      <c r="B2" s="106" t="s">
        <v>145</v>
      </c>
      <c r="C2" s="109" t="s">
        <v>137</v>
      </c>
      <c r="D2" s="1"/>
      <c r="E2" s="100" t="s">
        <v>139</v>
      </c>
      <c r="F2" s="2"/>
      <c r="G2" s="103" t="s">
        <v>0</v>
      </c>
    </row>
    <row r="3" spans="1:7" ht="12.75" customHeight="1">
      <c r="A3" s="94"/>
      <c r="B3" s="107"/>
      <c r="C3" s="110"/>
      <c r="D3" s="3"/>
      <c r="E3" s="101"/>
      <c r="F3" s="4"/>
      <c r="G3" s="104"/>
    </row>
    <row r="4" spans="1:7" ht="5.25" customHeight="1">
      <c r="A4" s="94"/>
      <c r="B4" s="107"/>
      <c r="C4" s="110"/>
      <c r="D4" s="3"/>
      <c r="E4" s="101"/>
      <c r="F4" s="4"/>
      <c r="G4" s="104"/>
    </row>
    <row r="5" spans="1:7" ht="10.5" customHeight="1">
      <c r="A5" s="95"/>
      <c r="B5" s="108"/>
      <c r="C5" s="111"/>
      <c r="D5" s="5"/>
      <c r="E5" s="102"/>
      <c r="F5" s="6"/>
      <c r="G5" s="105"/>
    </row>
    <row r="6" spans="1:7" s="24" customFormat="1" ht="12.75">
      <c r="A6" s="23">
        <v>1</v>
      </c>
      <c r="B6" s="8">
        <v>2</v>
      </c>
      <c r="C6" s="7">
        <v>3</v>
      </c>
      <c r="D6" s="8"/>
      <c r="E6" s="8">
        <v>4</v>
      </c>
      <c r="F6" s="8"/>
      <c r="G6" s="8">
        <v>5</v>
      </c>
    </row>
    <row r="7" spans="1:7" ht="12.75">
      <c r="A7" s="25" t="s">
        <v>25</v>
      </c>
      <c r="B7" s="64" t="s">
        <v>146</v>
      </c>
      <c r="C7" s="14">
        <f>C9+C10+C11+C12+C13</f>
        <v>277709</v>
      </c>
      <c r="D7" s="14"/>
      <c r="E7" s="14">
        <f>E9+E10+E11+E12+E13</f>
        <v>77812.4</v>
      </c>
      <c r="F7" s="15"/>
      <c r="G7" s="15">
        <f aca="true" t="shared" si="0" ref="G7:G20">(E7/C7)*100</f>
        <v>28.019401603837107</v>
      </c>
    </row>
    <row r="8" spans="1:7" ht="12.75">
      <c r="A8" s="26" t="s">
        <v>122</v>
      </c>
      <c r="B8" s="65" t="s">
        <v>229</v>
      </c>
      <c r="C8" s="12">
        <f>C9+C10+C11+C12+C13</f>
        <v>277709</v>
      </c>
      <c r="D8" s="12">
        <f>D9+D10+D11+D12+D13</f>
        <v>0</v>
      </c>
      <c r="E8" s="12">
        <f>E9+E10+E11+E12+E13</f>
        <v>77812.4</v>
      </c>
      <c r="F8" s="13"/>
      <c r="G8" s="13">
        <f t="shared" si="0"/>
        <v>28.019401603837107</v>
      </c>
    </row>
    <row r="9" spans="1:7" ht="72.75" customHeight="1">
      <c r="A9" s="26" t="s">
        <v>50</v>
      </c>
      <c r="B9" s="65" t="s">
        <v>147</v>
      </c>
      <c r="C9" s="12">
        <v>275272</v>
      </c>
      <c r="D9" s="12"/>
      <c r="E9" s="12">
        <v>77095.7</v>
      </c>
      <c r="F9" s="13"/>
      <c r="G9" s="13">
        <f t="shared" si="0"/>
        <v>28.00709843354936</v>
      </c>
    </row>
    <row r="10" spans="1:7" ht="95.25" customHeight="1">
      <c r="A10" s="26" t="s">
        <v>230</v>
      </c>
      <c r="B10" s="65" t="s">
        <v>148</v>
      </c>
      <c r="C10" s="12">
        <v>62</v>
      </c>
      <c r="D10" s="12"/>
      <c r="E10" s="12">
        <v>9.6</v>
      </c>
      <c r="F10" s="13"/>
      <c r="G10" s="13">
        <v>0</v>
      </c>
    </row>
    <row r="11" spans="1:7" ht="39" customHeight="1">
      <c r="A11" s="26" t="s">
        <v>231</v>
      </c>
      <c r="B11" s="65" t="s">
        <v>149</v>
      </c>
      <c r="C11" s="12">
        <v>2200</v>
      </c>
      <c r="D11" s="12"/>
      <c r="E11" s="12">
        <v>693.4</v>
      </c>
      <c r="F11" s="13"/>
      <c r="G11" s="13">
        <f t="shared" si="0"/>
        <v>31.518181818181816</v>
      </c>
    </row>
    <row r="12" spans="1:7" ht="72">
      <c r="A12" s="26" t="s">
        <v>123</v>
      </c>
      <c r="B12" s="65" t="s">
        <v>150</v>
      </c>
      <c r="C12" s="12">
        <v>23</v>
      </c>
      <c r="D12" s="12"/>
      <c r="E12" s="12">
        <v>0</v>
      </c>
      <c r="F12" s="13"/>
      <c r="G12" s="13">
        <f t="shared" si="0"/>
        <v>0</v>
      </c>
    </row>
    <row r="13" spans="1:7" ht="84" customHeight="1">
      <c r="A13" s="26" t="s">
        <v>217</v>
      </c>
      <c r="B13" s="65" t="s">
        <v>218</v>
      </c>
      <c r="C13" s="12">
        <v>152</v>
      </c>
      <c r="D13" s="12"/>
      <c r="E13" s="12">
        <v>13.7</v>
      </c>
      <c r="F13" s="13"/>
      <c r="G13" s="13">
        <f t="shared" si="0"/>
        <v>9.01315789473684</v>
      </c>
    </row>
    <row r="14" spans="1:7" ht="23.25">
      <c r="A14" s="25" t="s">
        <v>1</v>
      </c>
      <c r="B14" s="64" t="s">
        <v>151</v>
      </c>
      <c r="C14" s="14">
        <f>C16+C17+C18+C19</f>
        <v>11045</v>
      </c>
      <c r="D14" s="14"/>
      <c r="E14" s="14">
        <f>E16+E17+E18+E19</f>
        <v>2848.4</v>
      </c>
      <c r="F14" s="15"/>
      <c r="G14" s="15">
        <f t="shared" si="0"/>
        <v>25.789044816659125</v>
      </c>
    </row>
    <row r="15" spans="1:7" ht="24">
      <c r="A15" s="26" t="s">
        <v>124</v>
      </c>
      <c r="B15" s="65" t="s">
        <v>152</v>
      </c>
      <c r="C15" s="12">
        <f>C16+C17+C18+C19</f>
        <v>11045</v>
      </c>
      <c r="D15" s="12">
        <f>D16+D17+D18+D19</f>
        <v>0</v>
      </c>
      <c r="E15" s="12">
        <f>E16+E17+E18+E19</f>
        <v>2848.4</v>
      </c>
      <c r="F15" s="13"/>
      <c r="G15" s="13">
        <f t="shared" si="0"/>
        <v>25.789044816659125</v>
      </c>
    </row>
    <row r="16" spans="1:7" ht="60">
      <c r="A16" s="26" t="s">
        <v>2</v>
      </c>
      <c r="B16" s="65" t="s">
        <v>153</v>
      </c>
      <c r="C16" s="12">
        <v>4994</v>
      </c>
      <c r="D16" s="12"/>
      <c r="E16" s="12">
        <v>1368</v>
      </c>
      <c r="F16" s="13"/>
      <c r="G16" s="13">
        <f t="shared" si="0"/>
        <v>27.392871445734883</v>
      </c>
    </row>
    <row r="17" spans="1:7" ht="74.25" customHeight="1">
      <c r="A17" s="26" t="s">
        <v>232</v>
      </c>
      <c r="B17" s="65" t="s">
        <v>154</v>
      </c>
      <c r="C17" s="12">
        <v>28</v>
      </c>
      <c r="D17" s="12"/>
      <c r="E17" s="12">
        <v>8.7</v>
      </c>
      <c r="F17" s="13"/>
      <c r="G17" s="13">
        <f t="shared" si="0"/>
        <v>31.071428571428566</v>
      </c>
    </row>
    <row r="18" spans="1:7" ht="60">
      <c r="A18" s="26" t="s">
        <v>233</v>
      </c>
      <c r="B18" s="65" t="s">
        <v>155</v>
      </c>
      <c r="C18" s="12">
        <v>6649</v>
      </c>
      <c r="D18" s="12"/>
      <c r="E18" s="12">
        <v>1655.2</v>
      </c>
      <c r="F18" s="13"/>
      <c r="G18" s="13">
        <f t="shared" si="0"/>
        <v>24.89396901789743</v>
      </c>
    </row>
    <row r="19" spans="1:7" ht="60">
      <c r="A19" s="26" t="s">
        <v>234</v>
      </c>
      <c r="B19" s="65" t="s">
        <v>156</v>
      </c>
      <c r="C19" s="12">
        <v>-626</v>
      </c>
      <c r="D19" s="12"/>
      <c r="E19" s="12">
        <v>-183.5</v>
      </c>
      <c r="F19" s="13"/>
      <c r="G19" s="13">
        <f t="shared" si="0"/>
        <v>29.313099041533548</v>
      </c>
    </row>
    <row r="20" spans="1:7" ht="12.75">
      <c r="A20" s="25" t="s">
        <v>16</v>
      </c>
      <c r="B20" s="64" t="s">
        <v>157</v>
      </c>
      <c r="C20" s="14">
        <f>C22+C23+C24+C21</f>
        <v>38550</v>
      </c>
      <c r="D20" s="14"/>
      <c r="E20" s="14">
        <f>E22+E23+E24+E21</f>
        <v>12205.400000000001</v>
      </c>
      <c r="F20" s="15"/>
      <c r="G20" s="15">
        <f t="shared" si="0"/>
        <v>31.66121919584955</v>
      </c>
    </row>
    <row r="21" spans="1:7" ht="24">
      <c r="A21" s="26" t="s">
        <v>125</v>
      </c>
      <c r="B21" s="65" t="s">
        <v>158</v>
      </c>
      <c r="C21" s="12">
        <v>25630</v>
      </c>
      <c r="D21" s="12"/>
      <c r="E21" s="12">
        <v>9227.7</v>
      </c>
      <c r="F21" s="15"/>
      <c r="G21" s="13">
        <f>E21/C21*100</f>
        <v>36.003511509949284</v>
      </c>
    </row>
    <row r="22" spans="1:7" ht="25.5" customHeight="1">
      <c r="A22" s="26" t="s">
        <v>26</v>
      </c>
      <c r="B22" s="65" t="s">
        <v>159</v>
      </c>
      <c r="C22" s="12">
        <v>50</v>
      </c>
      <c r="D22" s="12"/>
      <c r="E22" s="12">
        <v>10.5</v>
      </c>
      <c r="F22" s="13"/>
      <c r="G22" s="13">
        <f>(E22/C22)*100</f>
        <v>21</v>
      </c>
    </row>
    <row r="23" spans="1:7" ht="12.75">
      <c r="A23" s="26" t="s">
        <v>143</v>
      </c>
      <c r="B23" s="65" t="s">
        <v>160</v>
      </c>
      <c r="C23" s="12">
        <v>10</v>
      </c>
      <c r="D23" s="12"/>
      <c r="E23" s="12">
        <v>0</v>
      </c>
      <c r="F23" s="13"/>
      <c r="G23" s="13">
        <v>0</v>
      </c>
    </row>
    <row r="24" spans="1:7" ht="25.5" customHeight="1">
      <c r="A24" s="26" t="s">
        <v>60</v>
      </c>
      <c r="B24" s="65" t="s">
        <v>161</v>
      </c>
      <c r="C24" s="12">
        <v>12860</v>
      </c>
      <c r="D24" s="12"/>
      <c r="E24" s="12">
        <v>2967.2</v>
      </c>
      <c r="F24" s="13"/>
      <c r="G24" s="13">
        <f>(E24/C24)*100</f>
        <v>23.073094867807153</v>
      </c>
    </row>
    <row r="25" spans="1:7" ht="12.75">
      <c r="A25" s="25" t="s">
        <v>17</v>
      </c>
      <c r="B25" s="64" t="s">
        <v>162</v>
      </c>
      <c r="C25" s="14">
        <f>C26+C28+C27</f>
        <v>25845</v>
      </c>
      <c r="D25" s="14"/>
      <c r="E25" s="14">
        <f>E26+E28+E27</f>
        <v>3570.8</v>
      </c>
      <c r="F25" s="15"/>
      <c r="G25" s="15">
        <f>(E25/C25)*100</f>
        <v>13.816212033275296</v>
      </c>
    </row>
    <row r="26" spans="1:7" ht="15" customHeight="1">
      <c r="A26" s="26" t="s">
        <v>61</v>
      </c>
      <c r="B26" s="65" t="s">
        <v>163</v>
      </c>
      <c r="C26" s="12">
        <v>5280</v>
      </c>
      <c r="D26" s="12"/>
      <c r="E26" s="12">
        <v>516.8</v>
      </c>
      <c r="F26" s="13"/>
      <c r="G26" s="13">
        <f>(E26/C26)*100</f>
        <v>9.787878787878787</v>
      </c>
    </row>
    <row r="27" spans="1:7" ht="12.75">
      <c r="A27" s="26" t="s">
        <v>5</v>
      </c>
      <c r="B27" s="65" t="s">
        <v>164</v>
      </c>
      <c r="C27" s="12">
        <v>1565</v>
      </c>
      <c r="D27" s="12"/>
      <c r="E27" s="12">
        <v>141.3</v>
      </c>
      <c r="F27" s="13"/>
      <c r="G27" s="13">
        <f>(E27/C27)*100</f>
        <v>9.028753993610223</v>
      </c>
    </row>
    <row r="28" spans="1:7" ht="13.5" customHeight="1">
      <c r="A28" s="27" t="s">
        <v>18</v>
      </c>
      <c r="B28" s="65" t="s">
        <v>165</v>
      </c>
      <c r="C28" s="12">
        <v>19000</v>
      </c>
      <c r="D28" s="12"/>
      <c r="E28" s="12">
        <v>2912.7</v>
      </c>
      <c r="F28" s="13"/>
      <c r="G28" s="13">
        <f>(E28/C28)*100</f>
        <v>15.329999999999998</v>
      </c>
    </row>
    <row r="29" spans="1:7" ht="12.75">
      <c r="A29" s="25" t="s">
        <v>19</v>
      </c>
      <c r="B29" s="64" t="s">
        <v>166</v>
      </c>
      <c r="C29" s="14">
        <f>C30+C32+C31</f>
        <v>8200</v>
      </c>
      <c r="D29" s="14">
        <f>D30+D32</f>
        <v>0</v>
      </c>
      <c r="E29" s="14">
        <f>E30+E32+E31</f>
        <v>1760.7</v>
      </c>
      <c r="F29" s="15">
        <f>F30+F32</f>
        <v>0</v>
      </c>
      <c r="G29" s="15">
        <f>G30</f>
        <v>21.471951219512196</v>
      </c>
    </row>
    <row r="30" spans="1:7" ht="27" customHeight="1">
      <c r="A30" s="28" t="s">
        <v>62</v>
      </c>
      <c r="B30" s="65" t="s">
        <v>167</v>
      </c>
      <c r="C30" s="12">
        <v>8200</v>
      </c>
      <c r="D30" s="12"/>
      <c r="E30" s="12">
        <v>1760.7</v>
      </c>
      <c r="F30" s="13"/>
      <c r="G30" s="13">
        <f>(E30/C30)*100</f>
        <v>21.471951219512196</v>
      </c>
    </row>
    <row r="31" spans="1:7" ht="64.5" customHeight="1" hidden="1">
      <c r="A31" s="26" t="s">
        <v>98</v>
      </c>
      <c r="B31" s="65" t="s">
        <v>168</v>
      </c>
      <c r="C31" s="12">
        <v>0</v>
      </c>
      <c r="D31" s="12"/>
      <c r="E31" s="12">
        <v>0</v>
      </c>
      <c r="F31" s="13"/>
      <c r="G31" s="13" t="e">
        <f>(E31/C31)*100</f>
        <v>#DIV/0!</v>
      </c>
    </row>
    <row r="32" spans="1:7" ht="64.5" customHeight="1" hidden="1">
      <c r="A32" s="28" t="s">
        <v>85</v>
      </c>
      <c r="B32" s="65" t="s">
        <v>169</v>
      </c>
      <c r="C32" s="12">
        <v>0</v>
      </c>
      <c r="D32" s="12"/>
      <c r="E32" s="12">
        <v>0</v>
      </c>
      <c r="F32" s="13"/>
      <c r="G32" s="13" t="e">
        <f>(E32/C32)*100</f>
        <v>#DIV/0!</v>
      </c>
    </row>
    <row r="33" spans="1:7" ht="24" customHeight="1" hidden="1">
      <c r="A33" s="28" t="s">
        <v>126</v>
      </c>
      <c r="B33" s="64" t="s">
        <v>170</v>
      </c>
      <c r="C33" s="14">
        <f>C34</f>
        <v>0</v>
      </c>
      <c r="D33" s="14"/>
      <c r="E33" s="14">
        <f>E34</f>
        <v>0</v>
      </c>
      <c r="F33" s="15"/>
      <c r="G33" s="13" t="e">
        <f>(E33/C33)*100</f>
        <v>#DIV/0!</v>
      </c>
    </row>
    <row r="34" spans="1:7" ht="30" customHeight="1" hidden="1">
      <c r="A34" s="27" t="s">
        <v>127</v>
      </c>
      <c r="B34" s="65" t="s">
        <v>171</v>
      </c>
      <c r="C34" s="12">
        <v>0</v>
      </c>
      <c r="D34" s="12"/>
      <c r="E34" s="12">
        <v>0</v>
      </c>
      <c r="F34" s="13"/>
      <c r="G34" s="13" t="e">
        <f>(E34/C34)*100</f>
        <v>#DIV/0!</v>
      </c>
    </row>
    <row r="35" spans="1:7" s="77" customFormat="1" ht="22.5" customHeight="1">
      <c r="A35" s="73" t="s">
        <v>235</v>
      </c>
      <c r="B35" s="74"/>
      <c r="C35" s="9">
        <f>C7+C14+C20+C25+C29</f>
        <v>361349</v>
      </c>
      <c r="D35" s="9">
        <f>D7+D14+D20+D25+D29</f>
        <v>0</v>
      </c>
      <c r="E35" s="9">
        <f>E7+E14+E20+E25+E29</f>
        <v>98197.69999999998</v>
      </c>
      <c r="F35" s="10"/>
      <c r="G35" s="75">
        <f>E35/C35</f>
        <v>0.2717530697469759</v>
      </c>
    </row>
    <row r="36" spans="1:7" ht="26.25" customHeight="1">
      <c r="A36" s="25" t="s">
        <v>27</v>
      </c>
      <c r="B36" s="64" t="s">
        <v>172</v>
      </c>
      <c r="C36" s="14">
        <f>C37+C38+C39</f>
        <v>26659</v>
      </c>
      <c r="D36" s="14"/>
      <c r="E36" s="14">
        <f>E37+E38+E39</f>
        <v>6229.200000000001</v>
      </c>
      <c r="F36" s="15"/>
      <c r="G36" s="15">
        <f>(E36/C36)*100</f>
        <v>23.36621778761394</v>
      </c>
    </row>
    <row r="37" spans="1:7" ht="77.25" customHeight="1">
      <c r="A37" s="26" t="s">
        <v>43</v>
      </c>
      <c r="B37" s="65" t="s">
        <v>173</v>
      </c>
      <c r="C37" s="12">
        <v>25470</v>
      </c>
      <c r="D37" s="12"/>
      <c r="E37" s="12">
        <v>5737.6</v>
      </c>
      <c r="F37" s="13"/>
      <c r="G37" s="13">
        <f>(E37/C37)*100</f>
        <v>22.52689438555163</v>
      </c>
    </row>
    <row r="38" spans="1:7" ht="24.75" customHeight="1" hidden="1">
      <c r="A38" s="27" t="s">
        <v>64</v>
      </c>
      <c r="B38" s="65" t="s">
        <v>174</v>
      </c>
      <c r="C38" s="12">
        <v>0</v>
      </c>
      <c r="D38" s="12"/>
      <c r="E38" s="12">
        <v>0</v>
      </c>
      <c r="F38" s="13"/>
      <c r="G38" s="13">
        <v>0</v>
      </c>
    </row>
    <row r="39" spans="1:7" ht="69" customHeight="1">
      <c r="A39" s="26" t="s">
        <v>65</v>
      </c>
      <c r="B39" s="65" t="s">
        <v>175</v>
      </c>
      <c r="C39" s="12">
        <v>1189</v>
      </c>
      <c r="D39" s="12"/>
      <c r="E39" s="12">
        <v>491.6</v>
      </c>
      <c r="F39" s="13"/>
      <c r="G39" s="13">
        <f>E39/C39*100</f>
        <v>41.34566862910008</v>
      </c>
    </row>
    <row r="40" spans="1:7" ht="12.75">
      <c r="A40" s="25" t="s">
        <v>28</v>
      </c>
      <c r="B40" s="64" t="s">
        <v>176</v>
      </c>
      <c r="C40" s="14">
        <f>C41</f>
        <v>1822</v>
      </c>
      <c r="D40" s="14"/>
      <c r="E40" s="14">
        <f>E41</f>
        <v>808.2</v>
      </c>
      <c r="F40" s="15"/>
      <c r="G40" s="15">
        <f>(E40/C40)*100</f>
        <v>44.35784851811197</v>
      </c>
    </row>
    <row r="41" spans="1:7" ht="21.75" customHeight="1">
      <c r="A41" s="26" t="s">
        <v>49</v>
      </c>
      <c r="B41" s="65" t="s">
        <v>177</v>
      </c>
      <c r="C41" s="12">
        <v>1822</v>
      </c>
      <c r="D41" s="12"/>
      <c r="E41" s="12">
        <v>808.2</v>
      </c>
      <c r="F41" s="13"/>
      <c r="G41" s="13">
        <f>(E41/C41)*100</f>
        <v>44.35784851811197</v>
      </c>
    </row>
    <row r="42" spans="1:7" ht="28.5" customHeight="1">
      <c r="A42" s="25" t="s">
        <v>128</v>
      </c>
      <c r="B42" s="64" t="s">
        <v>178</v>
      </c>
      <c r="C42" s="14">
        <f>C43+C44</f>
        <v>1130</v>
      </c>
      <c r="D42" s="14"/>
      <c r="E42" s="14">
        <f>E43+E44</f>
        <v>51.3</v>
      </c>
      <c r="F42" s="15"/>
      <c r="G42" s="15">
        <f>E42/C42*100</f>
        <v>4.539823008849557</v>
      </c>
    </row>
    <row r="43" spans="1:7" ht="18" customHeight="1">
      <c r="A43" s="27" t="s">
        <v>66</v>
      </c>
      <c r="B43" s="65" t="s">
        <v>179</v>
      </c>
      <c r="C43" s="12">
        <v>16</v>
      </c>
      <c r="D43" s="12"/>
      <c r="E43" s="12">
        <v>6</v>
      </c>
      <c r="F43" s="13"/>
      <c r="G43" s="13">
        <f>E43/C43*100</f>
        <v>37.5</v>
      </c>
    </row>
    <row r="44" spans="1:7" ht="15" customHeight="1">
      <c r="A44" s="26" t="s">
        <v>67</v>
      </c>
      <c r="B44" s="65" t="s">
        <v>180</v>
      </c>
      <c r="C44" s="12">
        <v>1114</v>
      </c>
      <c r="D44" s="12"/>
      <c r="E44" s="12">
        <v>45.3</v>
      </c>
      <c r="F44" s="13"/>
      <c r="G44" s="13">
        <f>E44/C44*100</f>
        <v>4.066427289048473</v>
      </c>
    </row>
    <row r="45" spans="1:7" ht="23.25">
      <c r="A45" s="25" t="s">
        <v>35</v>
      </c>
      <c r="B45" s="64" t="s">
        <v>181</v>
      </c>
      <c r="C45" s="14">
        <f>C46+C47+C48</f>
        <v>608</v>
      </c>
      <c r="D45" s="14"/>
      <c r="E45" s="14">
        <f>E46+E47+E48</f>
        <v>147.5</v>
      </c>
      <c r="F45" s="15"/>
      <c r="G45" s="15">
        <f>(E45/C45)*100</f>
        <v>24.259868421052634</v>
      </c>
    </row>
    <row r="46" spans="1:7" ht="15" customHeight="1">
      <c r="A46" s="26" t="s">
        <v>68</v>
      </c>
      <c r="B46" s="65" t="s">
        <v>182</v>
      </c>
      <c r="C46" s="12">
        <v>28</v>
      </c>
      <c r="D46" s="12"/>
      <c r="E46" s="12">
        <v>12.9</v>
      </c>
      <c r="F46" s="13"/>
      <c r="G46" s="13">
        <f>E46/C46*100</f>
        <v>46.07142857142858</v>
      </c>
    </row>
    <row r="47" spans="1:7" ht="74.25" customHeight="1">
      <c r="A47" s="30" t="s">
        <v>69</v>
      </c>
      <c r="B47" s="65" t="s">
        <v>183</v>
      </c>
      <c r="C47" s="12">
        <v>0</v>
      </c>
      <c r="D47" s="12"/>
      <c r="E47" s="12">
        <v>40.1</v>
      </c>
      <c r="F47" s="13"/>
      <c r="G47" s="13" t="e">
        <f>E47/C47*100</f>
        <v>#DIV/0!</v>
      </c>
    </row>
    <row r="48" spans="1:7" ht="30" customHeight="1">
      <c r="A48" s="26" t="s">
        <v>70</v>
      </c>
      <c r="B48" s="65" t="s">
        <v>184</v>
      </c>
      <c r="C48" s="12">
        <v>580</v>
      </c>
      <c r="D48" s="12"/>
      <c r="E48" s="12">
        <v>94.5</v>
      </c>
      <c r="F48" s="13"/>
      <c r="G48" s="13">
        <f>E48/C48*100</f>
        <v>16.29310344827586</v>
      </c>
    </row>
    <row r="49" spans="1:7" ht="12.75">
      <c r="A49" s="25" t="s">
        <v>129</v>
      </c>
      <c r="B49" s="64" t="s">
        <v>185</v>
      </c>
      <c r="C49" s="14">
        <f>C50+C69+C71+C70</f>
        <v>335</v>
      </c>
      <c r="D49" s="14">
        <f>D50+D69+D71</f>
        <v>0</v>
      </c>
      <c r="E49" s="14">
        <f>E50+E69+E71+E70</f>
        <v>76.79999999999998</v>
      </c>
      <c r="F49" s="15"/>
      <c r="G49" s="15">
        <f>(E49/C49)*100</f>
        <v>22.925373134328353</v>
      </c>
    </row>
    <row r="50" spans="1:7" ht="38.25" customHeight="1">
      <c r="A50" s="26" t="s">
        <v>130</v>
      </c>
      <c r="B50" s="65" t="s">
        <v>186</v>
      </c>
      <c r="C50" s="12">
        <f>C51+C52+C53+C55+C57+C59+C61+C63+C65+C68</f>
        <v>175</v>
      </c>
      <c r="D50" s="12">
        <f>D51+D52+D53+D55+D57+D59+D61+D63+D65+D68</f>
        <v>0</v>
      </c>
      <c r="E50" s="12">
        <f>E51+E52+E53+E55+E57+E59+E61+E63+E65+E68</f>
        <v>35.39999999999999</v>
      </c>
      <c r="F50" s="78">
        <v>51</v>
      </c>
      <c r="G50" s="13">
        <f>(E50/C50)*100</f>
        <v>20.228571428571424</v>
      </c>
    </row>
    <row r="51" spans="1:7" ht="47.25" customHeight="1">
      <c r="A51" s="26" t="s">
        <v>219</v>
      </c>
      <c r="B51" s="65" t="s">
        <v>187</v>
      </c>
      <c r="C51" s="12">
        <v>6</v>
      </c>
      <c r="D51" s="12"/>
      <c r="E51" s="12">
        <v>4.3</v>
      </c>
      <c r="F51" s="79">
        <v>22</v>
      </c>
      <c r="G51" s="13">
        <v>0</v>
      </c>
    </row>
    <row r="52" spans="1:7" ht="70.5" customHeight="1">
      <c r="A52" s="26" t="s">
        <v>220</v>
      </c>
      <c r="B52" s="65" t="s">
        <v>188</v>
      </c>
      <c r="C52" s="12">
        <v>13</v>
      </c>
      <c r="D52" s="12"/>
      <c r="E52" s="12">
        <v>6.5</v>
      </c>
      <c r="F52" s="79">
        <v>71</v>
      </c>
      <c r="G52" s="13">
        <f>(E52/C52)*100</f>
        <v>50</v>
      </c>
    </row>
    <row r="53" spans="1:7" ht="47.25" customHeight="1">
      <c r="A53" s="26" t="s">
        <v>221</v>
      </c>
      <c r="B53" s="65" t="s">
        <v>189</v>
      </c>
      <c r="C53" s="12">
        <v>17</v>
      </c>
      <c r="D53" s="12"/>
      <c r="E53" s="12">
        <v>2.1</v>
      </c>
      <c r="F53" s="79">
        <v>0</v>
      </c>
      <c r="G53" s="13">
        <v>0</v>
      </c>
    </row>
    <row r="54" spans="1:7" ht="76.5" customHeight="1" hidden="1">
      <c r="A54" s="26" t="s">
        <v>222</v>
      </c>
      <c r="B54" s="65" t="s">
        <v>215</v>
      </c>
      <c r="C54" s="12">
        <v>0</v>
      </c>
      <c r="D54" s="12"/>
      <c r="E54" s="12">
        <v>0</v>
      </c>
      <c r="F54" s="79"/>
      <c r="G54" s="13"/>
    </row>
    <row r="55" spans="1:7" ht="51" customHeight="1">
      <c r="A55" s="80" t="s">
        <v>236</v>
      </c>
      <c r="B55" s="65" t="s">
        <v>237</v>
      </c>
      <c r="C55" s="12">
        <v>7</v>
      </c>
      <c r="D55" s="12"/>
      <c r="E55" s="12">
        <v>0</v>
      </c>
      <c r="F55" s="79"/>
      <c r="G55" s="13">
        <v>0</v>
      </c>
    </row>
    <row r="56" spans="1:7" ht="71.25" customHeight="1" hidden="1">
      <c r="A56" s="26" t="s">
        <v>142</v>
      </c>
      <c r="B56" s="65" t="s">
        <v>190</v>
      </c>
      <c r="C56" s="12"/>
      <c r="D56" s="12"/>
      <c r="E56" s="12"/>
      <c r="F56" s="79"/>
      <c r="G56" s="13"/>
    </row>
    <row r="57" spans="1:7" ht="71.25" customHeight="1">
      <c r="A57" s="81" t="s">
        <v>238</v>
      </c>
      <c r="B57" s="65" t="s">
        <v>239</v>
      </c>
      <c r="C57" s="12">
        <v>10</v>
      </c>
      <c r="D57" s="12"/>
      <c r="E57" s="12">
        <v>7.5</v>
      </c>
      <c r="F57" s="79"/>
      <c r="G57" s="13" t="s">
        <v>240</v>
      </c>
    </row>
    <row r="58" spans="1:7" ht="74.25" customHeight="1" hidden="1">
      <c r="A58" s="26" t="s">
        <v>223</v>
      </c>
      <c r="B58" s="65" t="s">
        <v>191</v>
      </c>
      <c r="C58" s="12"/>
      <c r="D58" s="12"/>
      <c r="E58" s="12"/>
      <c r="F58" s="79"/>
      <c r="G58" s="13"/>
    </row>
    <row r="59" spans="1:7" ht="74.25" customHeight="1">
      <c r="A59" s="82" t="s">
        <v>241</v>
      </c>
      <c r="B59" s="83" t="s">
        <v>242</v>
      </c>
      <c r="C59" s="12">
        <v>8</v>
      </c>
      <c r="D59" s="12"/>
      <c r="E59" s="12">
        <v>2.7</v>
      </c>
      <c r="F59" s="79"/>
      <c r="G59" s="13">
        <v>21.3</v>
      </c>
    </row>
    <row r="60" spans="1:7" ht="98.25" customHeight="1" hidden="1">
      <c r="A60" s="26" t="s">
        <v>224</v>
      </c>
      <c r="B60" s="65" t="s">
        <v>192</v>
      </c>
      <c r="C60" s="12"/>
      <c r="D60" s="12"/>
      <c r="E60" s="12"/>
      <c r="F60" s="79"/>
      <c r="G60" s="13"/>
    </row>
    <row r="61" spans="1:7" ht="72.75" customHeight="1">
      <c r="A61" s="84" t="s">
        <v>243</v>
      </c>
      <c r="B61" s="83" t="s">
        <v>244</v>
      </c>
      <c r="C61" s="12">
        <v>20</v>
      </c>
      <c r="D61" s="12"/>
      <c r="E61" s="12">
        <v>-0.1</v>
      </c>
      <c r="F61" s="79"/>
      <c r="G61" s="13">
        <v>0.5</v>
      </c>
    </row>
    <row r="62" spans="1:7" ht="108" customHeight="1" hidden="1">
      <c r="A62" s="26" t="s">
        <v>225</v>
      </c>
      <c r="B62" s="65" t="s">
        <v>193</v>
      </c>
      <c r="C62" s="12"/>
      <c r="D62" s="12"/>
      <c r="E62" s="12"/>
      <c r="F62" s="79"/>
      <c r="G62" s="13"/>
    </row>
    <row r="63" spans="1:7" ht="54.75" customHeight="1">
      <c r="A63" s="85" t="s">
        <v>245</v>
      </c>
      <c r="B63" s="86" t="s">
        <v>246</v>
      </c>
      <c r="C63" s="12">
        <v>4</v>
      </c>
      <c r="D63" s="12"/>
      <c r="E63" s="12">
        <v>0.5</v>
      </c>
      <c r="F63" s="79"/>
      <c r="G63" s="13">
        <v>0</v>
      </c>
    </row>
    <row r="64" spans="1:7" ht="70.5" customHeight="1" hidden="1">
      <c r="A64" s="26" t="s">
        <v>226</v>
      </c>
      <c r="B64" s="65" t="s">
        <v>194</v>
      </c>
      <c r="C64" s="12"/>
      <c r="D64" s="12"/>
      <c r="E64" s="12"/>
      <c r="F64" s="79"/>
      <c r="G64" s="13"/>
    </row>
    <row r="65" spans="1:7" ht="59.25" customHeight="1">
      <c r="A65" s="85" t="s">
        <v>247</v>
      </c>
      <c r="B65" s="86" t="s">
        <v>248</v>
      </c>
      <c r="C65" s="12">
        <v>25</v>
      </c>
      <c r="D65" s="12"/>
      <c r="E65" s="12">
        <v>0.4</v>
      </c>
      <c r="F65" s="79"/>
      <c r="G65" s="13">
        <v>1.2</v>
      </c>
    </row>
    <row r="66" spans="1:7" ht="84" customHeight="1" hidden="1">
      <c r="A66" s="26" t="s">
        <v>227</v>
      </c>
      <c r="B66" s="65" t="s">
        <v>195</v>
      </c>
      <c r="C66" s="12"/>
      <c r="D66" s="12"/>
      <c r="E66" s="12"/>
      <c r="F66" s="79"/>
      <c r="G66" s="13"/>
    </row>
    <row r="67" spans="1:7" ht="51" customHeight="1" hidden="1">
      <c r="A67" s="26" t="s">
        <v>131</v>
      </c>
      <c r="B67" s="65" t="s">
        <v>196</v>
      </c>
      <c r="C67" s="12">
        <v>0</v>
      </c>
      <c r="D67" s="12"/>
      <c r="E67" s="12">
        <v>0</v>
      </c>
      <c r="F67" s="79">
        <v>347.5</v>
      </c>
      <c r="G67" s="13" t="e">
        <f aca="true" t="shared" si="1" ref="G67:G77">E67/C67*100</f>
        <v>#DIV/0!</v>
      </c>
    </row>
    <row r="68" spans="1:7" ht="60.75" customHeight="1">
      <c r="A68" s="27" t="s">
        <v>228</v>
      </c>
      <c r="B68" s="65" t="s">
        <v>197</v>
      </c>
      <c r="C68" s="12">
        <v>65</v>
      </c>
      <c r="D68" s="12"/>
      <c r="E68" s="12">
        <v>11.5</v>
      </c>
      <c r="F68" s="79">
        <v>87.6</v>
      </c>
      <c r="G68" s="13">
        <f t="shared" si="1"/>
        <v>17.692307692307693</v>
      </c>
    </row>
    <row r="69" spans="1:7" ht="35.25" customHeight="1">
      <c r="A69" s="26" t="s">
        <v>132</v>
      </c>
      <c r="B69" s="65" t="s">
        <v>198</v>
      </c>
      <c r="C69" s="12">
        <v>55</v>
      </c>
      <c r="D69" s="12"/>
      <c r="E69" s="12">
        <v>10.3</v>
      </c>
      <c r="F69" s="79">
        <v>221.8</v>
      </c>
      <c r="G69" s="13">
        <f t="shared" si="1"/>
        <v>18.72727272727273</v>
      </c>
    </row>
    <row r="70" spans="1:7" ht="99.75" customHeight="1">
      <c r="A70" s="26" t="s">
        <v>138</v>
      </c>
      <c r="B70" s="65" t="s">
        <v>199</v>
      </c>
      <c r="C70" s="12">
        <v>27.5</v>
      </c>
      <c r="D70" s="12"/>
      <c r="E70" s="12">
        <v>24.3</v>
      </c>
      <c r="F70" s="12">
        <v>3536.16</v>
      </c>
      <c r="G70" s="13">
        <f>E70/C70*100</f>
        <v>88.36363636363636</v>
      </c>
    </row>
    <row r="71" spans="1:7" ht="25.5" customHeight="1">
      <c r="A71" s="26" t="s">
        <v>133</v>
      </c>
      <c r="B71" s="65" t="s">
        <v>200</v>
      </c>
      <c r="C71" s="12">
        <v>77.5</v>
      </c>
      <c r="D71" s="12"/>
      <c r="E71" s="12">
        <v>6.8</v>
      </c>
      <c r="F71" s="79">
        <v>68.4</v>
      </c>
      <c r="G71" s="13">
        <f t="shared" si="1"/>
        <v>8.774193548387096</v>
      </c>
    </row>
    <row r="72" spans="1:7" ht="18" customHeight="1">
      <c r="A72" s="25" t="s">
        <v>78</v>
      </c>
      <c r="B72" s="66" t="s">
        <v>201</v>
      </c>
      <c r="C72" s="14">
        <v>701</v>
      </c>
      <c r="D72" s="14"/>
      <c r="E72" s="14">
        <v>122.8</v>
      </c>
      <c r="F72" s="15"/>
      <c r="G72" s="15">
        <f>E72/C72*100</f>
        <v>17.517831669044224</v>
      </c>
    </row>
    <row r="73" spans="1:7" ht="19.5" customHeight="1">
      <c r="A73" s="25" t="s">
        <v>212</v>
      </c>
      <c r="B73" s="66" t="s">
        <v>213</v>
      </c>
      <c r="C73" s="14">
        <v>198.8</v>
      </c>
      <c r="D73" s="14"/>
      <c r="E73" s="14">
        <v>0</v>
      </c>
      <c r="F73" s="15"/>
      <c r="G73" s="13">
        <f>E73/C73*100</f>
        <v>0</v>
      </c>
    </row>
    <row r="74" spans="1:7" ht="25.5" customHeight="1">
      <c r="A74" s="87" t="s">
        <v>249</v>
      </c>
      <c r="B74" s="87"/>
      <c r="C74" s="9">
        <f>C36+C40+C42+C45+C49+C72</f>
        <v>31255</v>
      </c>
      <c r="D74" s="9">
        <f>D36+D40+D42+D45+D49+D72</f>
        <v>0</v>
      </c>
      <c r="E74" s="9">
        <f>E36+E40+E42+E45+E49+E72</f>
        <v>7435.800000000001</v>
      </c>
      <c r="F74" s="9">
        <f>F36+F40+F42+F45+F49+F72</f>
        <v>0</v>
      </c>
      <c r="G74" s="75">
        <f>E74/C74</f>
        <v>0.2379075347944329</v>
      </c>
    </row>
    <row r="75" spans="1:7" s="89" customFormat="1" ht="33" customHeight="1">
      <c r="A75" s="87" t="s">
        <v>51</v>
      </c>
      <c r="B75" s="87"/>
      <c r="C75" s="9">
        <f>C7+C14+C20+C25+C29+C36+C40+C42+C45+C49+C72+C33+C73</f>
        <v>392802.8</v>
      </c>
      <c r="D75" s="9">
        <f>D7+D14+D20+D25+D29+D36+D40+D42+D45+D49+D72+D33+D73</f>
        <v>0</v>
      </c>
      <c r="E75" s="9">
        <f>E7+E14+E20+E25+E29+E36+E40+E42+E45+E49+E72+E33+E73</f>
        <v>105633.49999999999</v>
      </c>
      <c r="F75" s="10"/>
      <c r="G75" s="10">
        <f t="shared" si="1"/>
        <v>26.8922472039405</v>
      </c>
    </row>
    <row r="76" spans="1:7" ht="21" customHeight="1">
      <c r="A76" s="87" t="s">
        <v>32</v>
      </c>
      <c r="B76" s="64" t="s">
        <v>202</v>
      </c>
      <c r="C76" s="9">
        <f>C77+C84+C85</f>
        <v>1638386.9</v>
      </c>
      <c r="D76" s="9">
        <f>D77+D84+D85</f>
        <v>0</v>
      </c>
      <c r="E76" s="9">
        <f>E77+E84+E85</f>
        <v>345401.8</v>
      </c>
      <c r="F76" s="10"/>
      <c r="G76" s="10">
        <f t="shared" si="1"/>
        <v>21.08182139395768</v>
      </c>
    </row>
    <row r="77" spans="1:7" ht="24.75" customHeight="1">
      <c r="A77" s="31" t="s">
        <v>79</v>
      </c>
      <c r="B77" s="64" t="s">
        <v>203</v>
      </c>
      <c r="C77" s="14">
        <f>C78+C81+C82+C83</f>
        <v>1637557.5</v>
      </c>
      <c r="D77" s="14">
        <f>D78+D81+D82+D83</f>
        <v>0</v>
      </c>
      <c r="E77" s="14">
        <f>E78+E81+E82+E83</f>
        <v>345176.69999999995</v>
      </c>
      <c r="F77" s="15"/>
      <c r="G77" s="15">
        <f t="shared" si="1"/>
        <v>21.07875295981973</v>
      </c>
    </row>
    <row r="78" spans="1:7" ht="24.75" customHeight="1">
      <c r="A78" s="26" t="s">
        <v>80</v>
      </c>
      <c r="B78" s="65" t="s">
        <v>204</v>
      </c>
      <c r="C78" s="14">
        <f>C79+C80</f>
        <v>359565</v>
      </c>
      <c r="D78" s="14">
        <f>D79+D80</f>
        <v>0</v>
      </c>
      <c r="E78" s="14">
        <v>100200</v>
      </c>
      <c r="F78" s="90">
        <f>F79</f>
        <v>0</v>
      </c>
      <c r="G78" s="90">
        <f>G79</f>
        <v>18.077399079443214</v>
      </c>
    </row>
    <row r="79" spans="1:7" ht="18" customHeight="1">
      <c r="A79" s="26" t="s">
        <v>86</v>
      </c>
      <c r="B79" s="65" t="s">
        <v>205</v>
      </c>
      <c r="C79" s="12">
        <v>359565</v>
      </c>
      <c r="D79" s="12"/>
      <c r="E79" s="12">
        <v>65000</v>
      </c>
      <c r="F79" s="13"/>
      <c r="G79" s="13">
        <f aca="true" t="shared" si="2" ref="G79:G84">E79/C79*100</f>
        <v>18.077399079443214</v>
      </c>
    </row>
    <row r="80" spans="1:7" ht="0" customHeight="1" hidden="1">
      <c r="A80" s="26" t="s">
        <v>141</v>
      </c>
      <c r="B80" s="65" t="s">
        <v>206</v>
      </c>
      <c r="C80" s="91">
        <v>0</v>
      </c>
      <c r="D80" s="91"/>
      <c r="E80" s="91">
        <v>0</v>
      </c>
      <c r="F80" s="61"/>
      <c r="G80" s="13" t="e">
        <f t="shared" si="2"/>
        <v>#DIV/0!</v>
      </c>
    </row>
    <row r="81" spans="1:7" ht="28.5" customHeight="1">
      <c r="A81" s="26" t="s">
        <v>53</v>
      </c>
      <c r="B81" s="65" t="s">
        <v>207</v>
      </c>
      <c r="C81" s="12">
        <v>151078.7</v>
      </c>
      <c r="D81" s="12"/>
      <c r="E81" s="12">
        <v>9803.7</v>
      </c>
      <c r="F81" s="13"/>
      <c r="G81" s="13">
        <f t="shared" si="2"/>
        <v>6.489134470974399</v>
      </c>
    </row>
    <row r="82" spans="1:7" ht="21.75" customHeight="1">
      <c r="A82" s="26" t="s">
        <v>81</v>
      </c>
      <c r="B82" s="65" t="s">
        <v>208</v>
      </c>
      <c r="C82" s="12">
        <v>992120.2</v>
      </c>
      <c r="D82" s="12"/>
      <c r="E82" s="12">
        <v>228671.4</v>
      </c>
      <c r="F82" s="13"/>
      <c r="G82" s="13">
        <f t="shared" si="2"/>
        <v>23.048759616022334</v>
      </c>
    </row>
    <row r="83" spans="1:7" ht="12.75">
      <c r="A83" s="26" t="s">
        <v>34</v>
      </c>
      <c r="B83" s="65" t="s">
        <v>209</v>
      </c>
      <c r="C83" s="12">
        <v>134793.6</v>
      </c>
      <c r="D83" s="12"/>
      <c r="E83" s="12">
        <v>6501.6</v>
      </c>
      <c r="F83" s="13"/>
      <c r="G83" s="13">
        <f t="shared" si="2"/>
        <v>4.823374403532512</v>
      </c>
    </row>
    <row r="84" spans="1:7" ht="12.75">
      <c r="A84" s="26" t="s">
        <v>87</v>
      </c>
      <c r="B84" s="65" t="s">
        <v>210</v>
      </c>
      <c r="C84" s="12">
        <v>829.4</v>
      </c>
      <c r="D84" s="12"/>
      <c r="E84" s="12">
        <v>276.4</v>
      </c>
      <c r="F84" s="13"/>
      <c r="G84" s="13">
        <f t="shared" si="2"/>
        <v>33.32529539426091</v>
      </c>
    </row>
    <row r="85" spans="1:7" ht="35.25" customHeight="1">
      <c r="A85" s="26" t="s">
        <v>56</v>
      </c>
      <c r="B85" s="65" t="s">
        <v>211</v>
      </c>
      <c r="C85" s="12"/>
      <c r="D85" s="12"/>
      <c r="E85" s="12">
        <v>-51.3</v>
      </c>
      <c r="F85" s="13"/>
      <c r="G85" s="13"/>
    </row>
    <row r="86" spans="1:7" ht="15">
      <c r="A86" s="87" t="s">
        <v>20</v>
      </c>
      <c r="B86" s="64"/>
      <c r="C86" s="9">
        <f>C75+C76</f>
        <v>2031189.7</v>
      </c>
      <c r="D86" s="9"/>
      <c r="E86" s="9">
        <f>E75+E76</f>
        <v>451035.3</v>
      </c>
      <c r="F86" s="10"/>
      <c r="G86" s="10">
        <f>E86/C86*100</f>
        <v>22.205473964347103</v>
      </c>
    </row>
    <row r="87" spans="1:7" ht="12.75">
      <c r="A87" s="87" t="s">
        <v>21</v>
      </c>
      <c r="B87" s="67"/>
      <c r="C87" s="14"/>
      <c r="D87" s="14"/>
      <c r="E87" s="14"/>
      <c r="F87" s="15"/>
      <c r="G87" s="15"/>
    </row>
    <row r="88" spans="1:7" ht="12.75">
      <c r="A88" s="26" t="s">
        <v>29</v>
      </c>
      <c r="B88" s="68">
        <v>100</v>
      </c>
      <c r="C88" s="12">
        <v>91861.3</v>
      </c>
      <c r="D88" s="12"/>
      <c r="E88" s="12">
        <v>21563.3</v>
      </c>
      <c r="F88" s="13"/>
      <c r="G88" s="13">
        <f aca="true" t="shared" si="3" ref="G88:G93">(E88/C88)*100</f>
        <v>23.473758808116145</v>
      </c>
    </row>
    <row r="89" spans="1:7" ht="24">
      <c r="A89" s="26" t="s">
        <v>30</v>
      </c>
      <c r="B89" s="68">
        <v>300</v>
      </c>
      <c r="C89" s="12">
        <v>11484</v>
      </c>
      <c r="D89" s="12"/>
      <c r="E89" s="12">
        <v>2729.8</v>
      </c>
      <c r="F89" s="13"/>
      <c r="G89" s="13">
        <f t="shared" si="3"/>
        <v>23.770463253221877</v>
      </c>
    </row>
    <row r="90" spans="1:7" ht="12.75">
      <c r="A90" s="26" t="s">
        <v>31</v>
      </c>
      <c r="B90" s="68">
        <v>400</v>
      </c>
      <c r="C90" s="12">
        <v>143819.8</v>
      </c>
      <c r="D90" s="12"/>
      <c r="E90" s="12">
        <v>21534.5</v>
      </c>
      <c r="F90" s="13"/>
      <c r="G90" s="13">
        <f t="shared" si="3"/>
        <v>14.973251249132597</v>
      </c>
    </row>
    <row r="91" spans="1:7" ht="12.75">
      <c r="A91" s="26" t="s">
        <v>39</v>
      </c>
      <c r="B91" s="68">
        <v>500</v>
      </c>
      <c r="C91" s="12">
        <v>339770.7</v>
      </c>
      <c r="D91" s="12"/>
      <c r="E91" s="12">
        <v>88517</v>
      </c>
      <c r="F91" s="13"/>
      <c r="G91" s="13">
        <f t="shared" si="3"/>
        <v>26.051981527541955</v>
      </c>
    </row>
    <row r="92" spans="1:7" ht="12.75">
      <c r="A92" s="26" t="s">
        <v>22</v>
      </c>
      <c r="B92" s="68">
        <v>700</v>
      </c>
      <c r="C92" s="12">
        <v>1002410.8</v>
      </c>
      <c r="D92" s="12"/>
      <c r="E92" s="12">
        <v>239258.4</v>
      </c>
      <c r="F92" s="13"/>
      <c r="G92" s="13">
        <f t="shared" si="3"/>
        <v>23.868298306442824</v>
      </c>
    </row>
    <row r="93" spans="1:7" ht="12.75">
      <c r="A93" s="26" t="s">
        <v>134</v>
      </c>
      <c r="B93" s="68">
        <v>800</v>
      </c>
      <c r="C93" s="12">
        <v>92753.2</v>
      </c>
      <c r="D93" s="12"/>
      <c r="E93" s="12">
        <v>23627.4</v>
      </c>
      <c r="F93" s="13"/>
      <c r="G93" s="13">
        <f t="shared" si="3"/>
        <v>25.473406847418744</v>
      </c>
    </row>
    <row r="94" spans="1:7" ht="12.75" hidden="1">
      <c r="A94" s="26" t="s">
        <v>37</v>
      </c>
      <c r="B94" s="68">
        <v>900</v>
      </c>
      <c r="C94" s="12"/>
      <c r="D94" s="12"/>
      <c r="E94" s="12"/>
      <c r="F94" s="13"/>
      <c r="G94" s="13"/>
    </row>
    <row r="95" spans="1:7" ht="12.75" hidden="1">
      <c r="A95" s="26" t="s">
        <v>37</v>
      </c>
      <c r="B95" s="68">
        <v>900</v>
      </c>
      <c r="C95" s="12">
        <v>0</v>
      </c>
      <c r="D95" s="12"/>
      <c r="E95" s="12">
        <v>0</v>
      </c>
      <c r="F95" s="13"/>
      <c r="G95" s="13"/>
    </row>
    <row r="96" spans="1:7" ht="12.75">
      <c r="A96" s="26" t="s">
        <v>23</v>
      </c>
      <c r="B96" s="68">
        <v>1000</v>
      </c>
      <c r="C96" s="12">
        <v>314568.1</v>
      </c>
      <c r="D96" s="12"/>
      <c r="E96" s="12">
        <v>38887.5</v>
      </c>
      <c r="F96" s="13"/>
      <c r="G96" s="13">
        <f>(E96/C96)*100</f>
        <v>12.362188028601757</v>
      </c>
    </row>
    <row r="97" spans="1:7" ht="12.75">
      <c r="A97" s="26" t="s">
        <v>46</v>
      </c>
      <c r="B97" s="68">
        <v>1100</v>
      </c>
      <c r="C97" s="12">
        <v>48350.8</v>
      </c>
      <c r="D97" s="12"/>
      <c r="E97" s="12">
        <v>12254.6</v>
      </c>
      <c r="F97" s="13"/>
      <c r="G97" s="13">
        <f>(E97/C97)*100</f>
        <v>25.345185601892833</v>
      </c>
    </row>
    <row r="98" spans="1:7" ht="12.75">
      <c r="A98" s="26" t="s">
        <v>47</v>
      </c>
      <c r="B98" s="68">
        <v>1200</v>
      </c>
      <c r="C98" s="12">
        <v>9999.3</v>
      </c>
      <c r="D98" s="12"/>
      <c r="E98" s="12">
        <v>2614.6</v>
      </c>
      <c r="F98" s="13"/>
      <c r="G98" s="13">
        <f>(E98/C98)*100</f>
        <v>26.14783034812437</v>
      </c>
    </row>
    <row r="99" spans="1:7" ht="26.25">
      <c r="A99" s="70" t="s">
        <v>256</v>
      </c>
      <c r="B99" s="68">
        <v>1300</v>
      </c>
      <c r="C99" s="12">
        <v>86.4</v>
      </c>
      <c r="D99" s="12"/>
      <c r="E99" s="12">
        <v>2.3</v>
      </c>
      <c r="F99" s="13"/>
      <c r="G99" s="13">
        <f>(E99/C99)*100</f>
        <v>2.6620370370370368</v>
      </c>
    </row>
    <row r="100" spans="1:7" ht="15">
      <c r="A100" s="87" t="s">
        <v>24</v>
      </c>
      <c r="B100" s="64"/>
      <c r="C100" s="9">
        <f>SUM(C88:C99)</f>
        <v>2055104.4</v>
      </c>
      <c r="D100" s="9">
        <f>SUM(D88:D99)</f>
        <v>0</v>
      </c>
      <c r="E100" s="9">
        <f>SUM(E88:E99)</f>
        <v>450989.39999999997</v>
      </c>
      <c r="F100" s="10">
        <f>SUM(F88:F99)</f>
        <v>0</v>
      </c>
      <c r="G100" s="10">
        <f>E100/C100*100</f>
        <v>21.94484134236684</v>
      </c>
    </row>
    <row r="101" spans="1:7" ht="21.75" customHeight="1">
      <c r="A101" s="50"/>
      <c r="B101" s="69"/>
      <c r="C101" s="51"/>
      <c r="D101" s="51"/>
      <c r="E101" s="52"/>
      <c r="F101" s="53"/>
      <c r="G101" s="53"/>
    </row>
    <row r="102" spans="1:4" ht="23.25">
      <c r="A102" s="33" t="s">
        <v>7</v>
      </c>
      <c r="B102" s="34">
        <f>C100-C86</f>
        <v>23914.699999999953</v>
      </c>
      <c r="C102" s="34">
        <f>E100-E86</f>
        <v>-45.90000000002328</v>
      </c>
      <c r="D102" s="55"/>
    </row>
    <row r="103" spans="1:7" ht="24">
      <c r="A103" s="37" t="s">
        <v>8</v>
      </c>
      <c r="B103" s="38">
        <f>B104+B107</f>
        <v>10000</v>
      </c>
      <c r="C103" s="39">
        <f>C104+C107</f>
        <v>0</v>
      </c>
      <c r="D103" s="62"/>
      <c r="G103" s="35"/>
    </row>
    <row r="104" spans="1:4" ht="13.5">
      <c r="A104" s="33" t="s">
        <v>9</v>
      </c>
      <c r="B104" s="40">
        <f>B105+B106</f>
        <v>10000</v>
      </c>
      <c r="C104" s="41">
        <v>0</v>
      </c>
      <c r="D104" s="56"/>
    </row>
    <row r="105" spans="1:7" ht="24">
      <c r="A105" s="26" t="s">
        <v>144</v>
      </c>
      <c r="B105" s="42">
        <v>10000</v>
      </c>
      <c r="C105" s="43">
        <v>0</v>
      </c>
      <c r="D105" s="57"/>
      <c r="G105" s="35"/>
    </row>
    <row r="106" spans="1:4" ht="24" hidden="1">
      <c r="A106" s="26" t="s">
        <v>135</v>
      </c>
      <c r="B106" s="38"/>
      <c r="C106" s="44"/>
      <c r="D106" s="58"/>
    </row>
    <row r="107" spans="1:4" ht="23.25" hidden="1">
      <c r="A107" s="33" t="s">
        <v>136</v>
      </c>
      <c r="B107" s="45">
        <f>B108+B109</f>
        <v>0</v>
      </c>
      <c r="C107" s="46">
        <f>C108+C109</f>
        <v>0</v>
      </c>
      <c r="D107" s="55"/>
    </row>
    <row r="108" spans="1:4" ht="37.5" customHeight="1" hidden="1">
      <c r="A108" s="26" t="s">
        <v>214</v>
      </c>
      <c r="B108" s="38"/>
      <c r="C108" s="44"/>
      <c r="D108" s="58"/>
    </row>
    <row r="109" spans="1:4" ht="36" hidden="1">
      <c r="A109" s="26" t="s">
        <v>140</v>
      </c>
      <c r="B109" s="38"/>
      <c r="C109" s="44"/>
      <c r="D109" s="58"/>
    </row>
    <row r="110" spans="1:4" ht="23.25" hidden="1">
      <c r="A110" s="25" t="s">
        <v>82</v>
      </c>
      <c r="B110" s="34">
        <v>0</v>
      </c>
      <c r="C110" s="47">
        <v>0</v>
      </c>
      <c r="D110" s="58"/>
    </row>
    <row r="111" spans="1:4" ht="23.25">
      <c r="A111" s="33" t="s">
        <v>255</v>
      </c>
      <c r="B111" s="34">
        <f>B102-B103</f>
        <v>13914.699999999953</v>
      </c>
      <c r="C111" s="63">
        <f>C102-C103</f>
        <v>-45.90000000002328</v>
      </c>
      <c r="D111" s="59"/>
    </row>
  </sheetData>
  <sheetProtection/>
  <mergeCells count="6">
    <mergeCell ref="A1:G1"/>
    <mergeCell ref="A2:A5"/>
    <mergeCell ref="B2:B5"/>
    <mergeCell ref="C2:C5"/>
    <mergeCell ref="E2:E5"/>
    <mergeCell ref="G2:G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81">
      <selection activeCell="A80" sqref="A1:IV16384"/>
    </sheetView>
  </sheetViews>
  <sheetFormatPr defaultColWidth="9.00390625" defaultRowHeight="12.75"/>
  <cols>
    <col min="1" max="1" width="43.50390625" style="48" customWidth="1"/>
    <col min="2" max="2" width="14.625" style="36" customWidth="1"/>
    <col min="3" max="3" width="15.375" style="49" customWidth="1"/>
    <col min="4" max="4" width="15.375" style="49" hidden="1" customWidth="1"/>
    <col min="5" max="5" width="17.00390625" style="35" customWidth="1"/>
    <col min="6" max="6" width="13.875" style="36" hidden="1" customWidth="1"/>
    <col min="7" max="7" width="15.375" style="36" customWidth="1"/>
    <col min="8" max="16384" width="8.875" style="22" customWidth="1"/>
  </cols>
  <sheetData>
    <row r="1" spans="1:7" ht="39" customHeight="1" thickBot="1">
      <c r="A1" s="96" t="s">
        <v>258</v>
      </c>
      <c r="B1" s="96"/>
      <c r="C1" s="96"/>
      <c r="D1" s="96"/>
      <c r="E1" s="96"/>
      <c r="F1" s="96"/>
      <c r="G1" s="96"/>
    </row>
    <row r="2" spans="1:7" ht="9.75" customHeight="1">
      <c r="A2" s="93" t="s">
        <v>15</v>
      </c>
      <c r="B2" s="106" t="s">
        <v>145</v>
      </c>
      <c r="C2" s="109" t="s">
        <v>137</v>
      </c>
      <c r="D2" s="1"/>
      <c r="E2" s="100" t="s">
        <v>139</v>
      </c>
      <c r="F2" s="2"/>
      <c r="G2" s="103" t="s">
        <v>0</v>
      </c>
    </row>
    <row r="3" spans="1:7" ht="12.75" customHeight="1">
      <c r="A3" s="94"/>
      <c r="B3" s="107"/>
      <c r="C3" s="110"/>
      <c r="D3" s="3"/>
      <c r="E3" s="101"/>
      <c r="F3" s="4"/>
      <c r="G3" s="104"/>
    </row>
    <row r="4" spans="1:7" ht="5.25" customHeight="1">
      <c r="A4" s="94"/>
      <c r="B4" s="107"/>
      <c r="C4" s="110"/>
      <c r="D4" s="3"/>
      <c r="E4" s="101"/>
      <c r="F4" s="4"/>
      <c r="G4" s="104"/>
    </row>
    <row r="5" spans="1:7" ht="10.5" customHeight="1">
      <c r="A5" s="95"/>
      <c r="B5" s="108"/>
      <c r="C5" s="111"/>
      <c r="D5" s="5"/>
      <c r="E5" s="102"/>
      <c r="F5" s="6"/>
      <c r="G5" s="105"/>
    </row>
    <row r="6" spans="1:7" s="24" customFormat="1" ht="12.75">
      <c r="A6" s="23">
        <v>1</v>
      </c>
      <c r="B6" s="8">
        <v>2</v>
      </c>
      <c r="C6" s="7">
        <v>3</v>
      </c>
      <c r="D6" s="8"/>
      <c r="E6" s="8">
        <v>4</v>
      </c>
      <c r="F6" s="8"/>
      <c r="G6" s="8">
        <v>5</v>
      </c>
    </row>
    <row r="7" spans="1:7" ht="12.75">
      <c r="A7" s="25" t="s">
        <v>25</v>
      </c>
      <c r="B7" s="64" t="s">
        <v>146</v>
      </c>
      <c r="C7" s="14">
        <f>C9+C10+C11+C12+C13</f>
        <v>277709</v>
      </c>
      <c r="D7" s="14"/>
      <c r="E7" s="14">
        <f>E9+E10+E11+E12+E13</f>
        <v>100597.20000000001</v>
      </c>
      <c r="F7" s="15"/>
      <c r="G7" s="15">
        <f aca="true" t="shared" si="0" ref="G7:G20">(E7/C7)*100</f>
        <v>36.223961052756664</v>
      </c>
    </row>
    <row r="8" spans="1:7" ht="12.75">
      <c r="A8" s="26" t="s">
        <v>122</v>
      </c>
      <c r="B8" s="65" t="s">
        <v>229</v>
      </c>
      <c r="C8" s="12">
        <f>C9+C10+C11+C12+C13</f>
        <v>277709</v>
      </c>
      <c r="D8" s="12">
        <f>D9+D10+D11+D12+D13</f>
        <v>0</v>
      </c>
      <c r="E8" s="12">
        <f>E9+E10+E11+E12+E13</f>
        <v>100597.20000000001</v>
      </c>
      <c r="F8" s="13"/>
      <c r="G8" s="13">
        <f t="shared" si="0"/>
        <v>36.223961052756664</v>
      </c>
    </row>
    <row r="9" spans="1:7" ht="72.75" customHeight="1">
      <c r="A9" s="26" t="s">
        <v>50</v>
      </c>
      <c r="B9" s="65" t="s">
        <v>147</v>
      </c>
      <c r="C9" s="12">
        <v>275272</v>
      </c>
      <c r="D9" s="12"/>
      <c r="E9" s="12">
        <v>98897.5</v>
      </c>
      <c r="F9" s="13"/>
      <c r="G9" s="13">
        <f t="shared" si="0"/>
        <v>35.92719201371734</v>
      </c>
    </row>
    <row r="10" spans="1:7" ht="95.25" customHeight="1">
      <c r="A10" s="26" t="s">
        <v>230</v>
      </c>
      <c r="B10" s="65" t="s">
        <v>148</v>
      </c>
      <c r="C10" s="12">
        <v>62</v>
      </c>
      <c r="D10" s="12"/>
      <c r="E10" s="12">
        <v>457.6</v>
      </c>
      <c r="F10" s="13"/>
      <c r="G10" s="13">
        <v>0</v>
      </c>
    </row>
    <row r="11" spans="1:7" ht="39" customHeight="1">
      <c r="A11" s="26" t="s">
        <v>231</v>
      </c>
      <c r="B11" s="65" t="s">
        <v>149</v>
      </c>
      <c r="C11" s="12">
        <v>2200</v>
      </c>
      <c r="D11" s="12"/>
      <c r="E11" s="12">
        <v>892.8</v>
      </c>
      <c r="F11" s="13"/>
      <c r="G11" s="13">
        <f t="shared" si="0"/>
        <v>40.58181818181818</v>
      </c>
    </row>
    <row r="12" spans="1:7" ht="72">
      <c r="A12" s="26" t="s">
        <v>123</v>
      </c>
      <c r="B12" s="65" t="s">
        <v>150</v>
      </c>
      <c r="C12" s="12">
        <v>23</v>
      </c>
      <c r="D12" s="12"/>
      <c r="E12" s="12">
        <v>0</v>
      </c>
      <c r="F12" s="13"/>
      <c r="G12" s="13">
        <f t="shared" si="0"/>
        <v>0</v>
      </c>
    </row>
    <row r="13" spans="1:7" ht="84" customHeight="1">
      <c r="A13" s="26" t="s">
        <v>217</v>
      </c>
      <c r="B13" s="65" t="s">
        <v>218</v>
      </c>
      <c r="C13" s="12">
        <v>152</v>
      </c>
      <c r="D13" s="12"/>
      <c r="E13" s="12">
        <v>349.3</v>
      </c>
      <c r="F13" s="13"/>
      <c r="G13" s="13">
        <f t="shared" si="0"/>
        <v>229.80263157894737</v>
      </c>
    </row>
    <row r="14" spans="1:7" ht="23.25">
      <c r="A14" s="25" t="s">
        <v>1</v>
      </c>
      <c r="B14" s="64" t="s">
        <v>151</v>
      </c>
      <c r="C14" s="14">
        <f>C16+C17+C18+C19</f>
        <v>11045</v>
      </c>
      <c r="D14" s="14"/>
      <c r="E14" s="14">
        <f>E16+E17+E18+E19</f>
        <v>3576.3</v>
      </c>
      <c r="F14" s="15"/>
      <c r="G14" s="15">
        <f t="shared" si="0"/>
        <v>32.379357175192396</v>
      </c>
    </row>
    <row r="15" spans="1:7" ht="24">
      <c r="A15" s="26" t="s">
        <v>124</v>
      </c>
      <c r="B15" s="65" t="s">
        <v>152</v>
      </c>
      <c r="C15" s="12">
        <f>C16+C17+C18+C19</f>
        <v>11045</v>
      </c>
      <c r="D15" s="12">
        <f>D16+D17+D18+D19</f>
        <v>0</v>
      </c>
      <c r="E15" s="12">
        <f>E16+E17+E18+E19</f>
        <v>3576.3</v>
      </c>
      <c r="F15" s="13"/>
      <c r="G15" s="13">
        <f t="shared" si="0"/>
        <v>32.379357175192396</v>
      </c>
    </row>
    <row r="16" spans="1:7" ht="60">
      <c r="A16" s="26" t="s">
        <v>2</v>
      </c>
      <c r="B16" s="65" t="s">
        <v>153</v>
      </c>
      <c r="C16" s="12">
        <v>4994</v>
      </c>
      <c r="D16" s="12"/>
      <c r="E16" s="12">
        <v>1745.6</v>
      </c>
      <c r="F16" s="13"/>
      <c r="G16" s="13">
        <f t="shared" si="0"/>
        <v>34.953944733680416</v>
      </c>
    </row>
    <row r="17" spans="1:7" ht="74.25" customHeight="1">
      <c r="A17" s="26" t="s">
        <v>232</v>
      </c>
      <c r="B17" s="65" t="s">
        <v>154</v>
      </c>
      <c r="C17" s="12">
        <v>28</v>
      </c>
      <c r="D17" s="12"/>
      <c r="E17" s="12">
        <v>11.9</v>
      </c>
      <c r="F17" s="13"/>
      <c r="G17" s="13">
        <f t="shared" si="0"/>
        <v>42.5</v>
      </c>
    </row>
    <row r="18" spans="1:7" ht="60">
      <c r="A18" s="26" t="s">
        <v>233</v>
      </c>
      <c r="B18" s="65" t="s">
        <v>155</v>
      </c>
      <c r="C18" s="12">
        <v>6649</v>
      </c>
      <c r="D18" s="12"/>
      <c r="E18" s="12">
        <v>2071.5</v>
      </c>
      <c r="F18" s="13"/>
      <c r="G18" s="13">
        <f t="shared" si="0"/>
        <v>31.15506091141525</v>
      </c>
    </row>
    <row r="19" spans="1:7" ht="60">
      <c r="A19" s="26" t="s">
        <v>234</v>
      </c>
      <c r="B19" s="65" t="s">
        <v>156</v>
      </c>
      <c r="C19" s="12">
        <v>-626</v>
      </c>
      <c r="D19" s="12"/>
      <c r="E19" s="12">
        <v>-252.7</v>
      </c>
      <c r="F19" s="13"/>
      <c r="G19" s="13">
        <f t="shared" si="0"/>
        <v>40.36741214057508</v>
      </c>
    </row>
    <row r="20" spans="1:7" ht="12.75">
      <c r="A20" s="25" t="s">
        <v>16</v>
      </c>
      <c r="B20" s="64" t="s">
        <v>157</v>
      </c>
      <c r="C20" s="14">
        <f>C22+C23+C24+C21</f>
        <v>38550</v>
      </c>
      <c r="D20" s="14"/>
      <c r="E20" s="14">
        <f>E22+E23+E24+E21</f>
        <v>22703.199999999997</v>
      </c>
      <c r="F20" s="15"/>
      <c r="G20" s="15">
        <f t="shared" si="0"/>
        <v>58.89286640726329</v>
      </c>
    </row>
    <row r="21" spans="1:7" ht="24">
      <c r="A21" s="26" t="s">
        <v>125</v>
      </c>
      <c r="B21" s="65" t="s">
        <v>158</v>
      </c>
      <c r="C21" s="12">
        <v>25630</v>
      </c>
      <c r="D21" s="12"/>
      <c r="E21" s="12">
        <v>18946.6</v>
      </c>
      <c r="F21" s="15"/>
      <c r="G21" s="13">
        <f>E21/C21*100</f>
        <v>73.92352711666015</v>
      </c>
    </row>
    <row r="22" spans="1:7" ht="25.5" customHeight="1">
      <c r="A22" s="26" t="s">
        <v>26</v>
      </c>
      <c r="B22" s="65" t="s">
        <v>159</v>
      </c>
      <c r="C22" s="12">
        <v>50</v>
      </c>
      <c r="D22" s="12"/>
      <c r="E22" s="12">
        <v>28.3</v>
      </c>
      <c r="F22" s="13"/>
      <c r="G22" s="13">
        <f>(E22/C22)*100</f>
        <v>56.60000000000001</v>
      </c>
    </row>
    <row r="23" spans="1:7" ht="12.75">
      <c r="A23" s="26" t="s">
        <v>143</v>
      </c>
      <c r="B23" s="65" t="s">
        <v>160</v>
      </c>
      <c r="C23" s="12">
        <v>10</v>
      </c>
      <c r="D23" s="12"/>
      <c r="E23" s="12">
        <v>0</v>
      </c>
      <c r="F23" s="13"/>
      <c r="G23" s="13">
        <v>0</v>
      </c>
    </row>
    <row r="24" spans="1:7" ht="25.5" customHeight="1">
      <c r="A24" s="26" t="s">
        <v>60</v>
      </c>
      <c r="B24" s="65" t="s">
        <v>161</v>
      </c>
      <c r="C24" s="12">
        <v>12860</v>
      </c>
      <c r="D24" s="12"/>
      <c r="E24" s="12">
        <v>3728.3</v>
      </c>
      <c r="F24" s="13"/>
      <c r="G24" s="13">
        <f>(E24/C24)*100</f>
        <v>28.991446345256612</v>
      </c>
    </row>
    <row r="25" spans="1:7" ht="12.75">
      <c r="A25" s="25" t="s">
        <v>17</v>
      </c>
      <c r="B25" s="64" t="s">
        <v>162</v>
      </c>
      <c r="C25" s="14">
        <f>C26+C28+C27</f>
        <v>25845</v>
      </c>
      <c r="D25" s="14"/>
      <c r="E25" s="14">
        <f>E26+E28+E27</f>
        <v>3976.7999999999997</v>
      </c>
      <c r="F25" s="15"/>
      <c r="G25" s="15">
        <f>(E25/C25)*100</f>
        <v>15.38711549622751</v>
      </c>
    </row>
    <row r="26" spans="1:7" ht="15" customHeight="1">
      <c r="A26" s="26" t="s">
        <v>61</v>
      </c>
      <c r="B26" s="65" t="s">
        <v>163</v>
      </c>
      <c r="C26" s="12">
        <v>5280</v>
      </c>
      <c r="D26" s="12"/>
      <c r="E26" s="12">
        <v>590.5</v>
      </c>
      <c r="F26" s="13"/>
      <c r="G26" s="13">
        <f>(E26/C26)*100</f>
        <v>11.183712121212121</v>
      </c>
    </row>
    <row r="27" spans="1:7" ht="12.75">
      <c r="A27" s="26" t="s">
        <v>5</v>
      </c>
      <c r="B27" s="65" t="s">
        <v>164</v>
      </c>
      <c r="C27" s="12">
        <v>1565</v>
      </c>
      <c r="D27" s="12"/>
      <c r="E27" s="12">
        <v>170.7</v>
      </c>
      <c r="F27" s="13"/>
      <c r="G27" s="13">
        <f>(E27/C27)*100</f>
        <v>10.907348242811501</v>
      </c>
    </row>
    <row r="28" spans="1:7" ht="13.5" customHeight="1">
      <c r="A28" s="27" t="s">
        <v>18</v>
      </c>
      <c r="B28" s="65" t="s">
        <v>165</v>
      </c>
      <c r="C28" s="12">
        <v>19000</v>
      </c>
      <c r="D28" s="12"/>
      <c r="E28" s="12">
        <v>3215.6</v>
      </c>
      <c r="F28" s="13"/>
      <c r="G28" s="13">
        <f>(E28/C28)*100</f>
        <v>16.92421052631579</v>
      </c>
    </row>
    <row r="29" spans="1:7" ht="12.75">
      <c r="A29" s="25" t="s">
        <v>19</v>
      </c>
      <c r="B29" s="64" t="s">
        <v>166</v>
      </c>
      <c r="C29" s="14">
        <f>C30+C32+C31</f>
        <v>8200</v>
      </c>
      <c r="D29" s="14">
        <f>D30+D32</f>
        <v>0</v>
      </c>
      <c r="E29" s="14">
        <f>E30+E32+E31</f>
        <v>2433.1</v>
      </c>
      <c r="F29" s="15">
        <f>F30+F32</f>
        <v>0</v>
      </c>
      <c r="G29" s="15">
        <f>G30</f>
        <v>29.671951219512195</v>
      </c>
    </row>
    <row r="30" spans="1:7" ht="27" customHeight="1">
      <c r="A30" s="28" t="s">
        <v>62</v>
      </c>
      <c r="B30" s="65" t="s">
        <v>167</v>
      </c>
      <c r="C30" s="12">
        <v>8200</v>
      </c>
      <c r="D30" s="12"/>
      <c r="E30" s="12">
        <v>2433.1</v>
      </c>
      <c r="F30" s="13"/>
      <c r="G30" s="13">
        <f>(E30/C30)*100</f>
        <v>29.671951219512195</v>
      </c>
    </row>
    <row r="31" spans="1:7" ht="64.5" customHeight="1" hidden="1">
      <c r="A31" s="26" t="s">
        <v>98</v>
      </c>
      <c r="B31" s="65" t="s">
        <v>168</v>
      </c>
      <c r="C31" s="12">
        <v>0</v>
      </c>
      <c r="D31" s="12"/>
      <c r="E31" s="12">
        <v>0</v>
      </c>
      <c r="F31" s="13"/>
      <c r="G31" s="13" t="e">
        <f>(E31/C31)*100</f>
        <v>#DIV/0!</v>
      </c>
    </row>
    <row r="32" spans="1:7" ht="64.5" customHeight="1" hidden="1">
      <c r="A32" s="28" t="s">
        <v>85</v>
      </c>
      <c r="B32" s="65" t="s">
        <v>169</v>
      </c>
      <c r="C32" s="12">
        <v>0</v>
      </c>
      <c r="D32" s="12"/>
      <c r="E32" s="12">
        <v>0</v>
      </c>
      <c r="F32" s="13"/>
      <c r="G32" s="13" t="e">
        <f>(E32/C32)*100</f>
        <v>#DIV/0!</v>
      </c>
    </row>
    <row r="33" spans="1:7" ht="24" customHeight="1" hidden="1">
      <c r="A33" s="28" t="s">
        <v>126</v>
      </c>
      <c r="B33" s="64" t="s">
        <v>170</v>
      </c>
      <c r="C33" s="14">
        <f>C34</f>
        <v>0</v>
      </c>
      <c r="D33" s="14"/>
      <c r="E33" s="14">
        <f>E34</f>
        <v>0</v>
      </c>
      <c r="F33" s="15"/>
      <c r="G33" s="13" t="e">
        <f>(E33/C33)*100</f>
        <v>#DIV/0!</v>
      </c>
    </row>
    <row r="34" spans="1:7" ht="30" customHeight="1" hidden="1">
      <c r="A34" s="27" t="s">
        <v>127</v>
      </c>
      <c r="B34" s="65" t="s">
        <v>171</v>
      </c>
      <c r="C34" s="12">
        <v>0</v>
      </c>
      <c r="D34" s="12"/>
      <c r="E34" s="12">
        <v>0</v>
      </c>
      <c r="F34" s="13"/>
      <c r="G34" s="13" t="e">
        <f>(E34/C34)*100</f>
        <v>#DIV/0!</v>
      </c>
    </row>
    <row r="35" spans="1:7" s="77" customFormat="1" ht="22.5" customHeight="1">
      <c r="A35" s="73" t="s">
        <v>235</v>
      </c>
      <c r="B35" s="74"/>
      <c r="C35" s="9">
        <f>C7+C14+C20+C25+C29</f>
        <v>361349</v>
      </c>
      <c r="D35" s="9">
        <f>D7+D14+D20+D25+D29</f>
        <v>0</v>
      </c>
      <c r="E35" s="9">
        <f>E7+E14+E20+E25+E29</f>
        <v>133286.6</v>
      </c>
      <c r="F35" s="10"/>
      <c r="G35" s="75">
        <f>E35/C35</f>
        <v>0.3688583613072127</v>
      </c>
    </row>
    <row r="36" spans="1:7" ht="26.25" customHeight="1">
      <c r="A36" s="25" t="s">
        <v>27</v>
      </c>
      <c r="B36" s="64" t="s">
        <v>172</v>
      </c>
      <c r="C36" s="14">
        <f>C37+C38+C39</f>
        <v>26659</v>
      </c>
      <c r="D36" s="14"/>
      <c r="E36" s="14">
        <f>E37+E38+E39</f>
        <v>8230.9</v>
      </c>
      <c r="F36" s="15"/>
      <c r="G36" s="15">
        <f>(E36/C36)*100</f>
        <v>30.874751491053676</v>
      </c>
    </row>
    <row r="37" spans="1:7" ht="77.25" customHeight="1">
      <c r="A37" s="26" t="s">
        <v>43</v>
      </c>
      <c r="B37" s="65" t="s">
        <v>173</v>
      </c>
      <c r="C37" s="12">
        <v>25470</v>
      </c>
      <c r="D37" s="12"/>
      <c r="E37" s="12">
        <v>7563.6</v>
      </c>
      <c r="F37" s="13"/>
      <c r="G37" s="13">
        <f>(E37/C37)*100</f>
        <v>29.69611307420495</v>
      </c>
    </row>
    <row r="38" spans="1:7" ht="24.75" customHeight="1" hidden="1">
      <c r="A38" s="27" t="s">
        <v>64</v>
      </c>
      <c r="B38" s="65" t="s">
        <v>174</v>
      </c>
      <c r="C38" s="12">
        <v>0</v>
      </c>
      <c r="D38" s="12"/>
      <c r="E38" s="12">
        <v>0</v>
      </c>
      <c r="F38" s="13"/>
      <c r="G38" s="13">
        <v>0</v>
      </c>
    </row>
    <row r="39" spans="1:7" ht="69" customHeight="1">
      <c r="A39" s="26" t="s">
        <v>65</v>
      </c>
      <c r="B39" s="65" t="s">
        <v>175</v>
      </c>
      <c r="C39" s="12">
        <v>1189</v>
      </c>
      <c r="D39" s="12"/>
      <c r="E39" s="12">
        <v>667.3</v>
      </c>
      <c r="F39" s="13"/>
      <c r="G39" s="13">
        <f>E39/C39*100</f>
        <v>56.122792262405376</v>
      </c>
    </row>
    <row r="40" spans="1:7" ht="12.75">
      <c r="A40" s="25" t="s">
        <v>28</v>
      </c>
      <c r="B40" s="64" t="s">
        <v>176</v>
      </c>
      <c r="C40" s="14">
        <f>C41</f>
        <v>1822</v>
      </c>
      <c r="D40" s="14"/>
      <c r="E40" s="14">
        <f>E41</f>
        <v>1334.6</v>
      </c>
      <c r="F40" s="15"/>
      <c r="G40" s="15">
        <f>(E40/C40)*100</f>
        <v>73.24917672886937</v>
      </c>
    </row>
    <row r="41" spans="1:7" ht="21.75" customHeight="1">
      <c r="A41" s="26" t="s">
        <v>49</v>
      </c>
      <c r="B41" s="65" t="s">
        <v>177</v>
      </c>
      <c r="C41" s="12">
        <v>1822</v>
      </c>
      <c r="D41" s="12"/>
      <c r="E41" s="12">
        <v>1334.6</v>
      </c>
      <c r="F41" s="13"/>
      <c r="G41" s="13">
        <f>(E41/C41)*100</f>
        <v>73.24917672886937</v>
      </c>
    </row>
    <row r="42" spans="1:7" ht="28.5" customHeight="1">
      <c r="A42" s="25" t="s">
        <v>128</v>
      </c>
      <c r="B42" s="64" t="s">
        <v>178</v>
      </c>
      <c r="C42" s="14">
        <f>C43+C44</f>
        <v>1130</v>
      </c>
      <c r="D42" s="14"/>
      <c r="E42" s="14">
        <f>E43+E44</f>
        <v>62.199999999999996</v>
      </c>
      <c r="F42" s="15"/>
      <c r="G42" s="15">
        <f>E42/C42*100</f>
        <v>5.504424778761061</v>
      </c>
    </row>
    <row r="43" spans="1:7" ht="18" customHeight="1">
      <c r="A43" s="27" t="s">
        <v>66</v>
      </c>
      <c r="B43" s="65" t="s">
        <v>179</v>
      </c>
      <c r="C43" s="12">
        <v>16</v>
      </c>
      <c r="D43" s="12"/>
      <c r="E43" s="12">
        <v>8.4</v>
      </c>
      <c r="F43" s="13"/>
      <c r="G43" s="13">
        <f>E43/C43*100</f>
        <v>52.5</v>
      </c>
    </row>
    <row r="44" spans="1:7" ht="15" customHeight="1">
      <c r="A44" s="26" t="s">
        <v>67</v>
      </c>
      <c r="B44" s="65" t="s">
        <v>180</v>
      </c>
      <c r="C44" s="12">
        <v>1114</v>
      </c>
      <c r="D44" s="12"/>
      <c r="E44" s="12">
        <v>53.8</v>
      </c>
      <c r="F44" s="13"/>
      <c r="G44" s="13">
        <f>E44/C44*100</f>
        <v>4.829443447037702</v>
      </c>
    </row>
    <row r="45" spans="1:7" ht="23.25">
      <c r="A45" s="25" t="s">
        <v>35</v>
      </c>
      <c r="B45" s="64" t="s">
        <v>181</v>
      </c>
      <c r="C45" s="14">
        <f>C46+C47+C48</f>
        <v>608</v>
      </c>
      <c r="D45" s="14"/>
      <c r="E45" s="14">
        <f>E46+E47+E48</f>
        <v>174.2</v>
      </c>
      <c r="F45" s="15"/>
      <c r="G45" s="15">
        <f>(E45/C45)*100</f>
        <v>28.65131578947368</v>
      </c>
    </row>
    <row r="46" spans="1:7" ht="15" customHeight="1">
      <c r="A46" s="26" t="s">
        <v>68</v>
      </c>
      <c r="B46" s="65" t="s">
        <v>182</v>
      </c>
      <c r="C46" s="12">
        <v>28</v>
      </c>
      <c r="D46" s="12"/>
      <c r="E46" s="12">
        <v>21.2</v>
      </c>
      <c r="F46" s="13"/>
      <c r="G46" s="13">
        <f>E46/C46*100</f>
        <v>75.71428571428571</v>
      </c>
    </row>
    <row r="47" spans="1:7" ht="74.25" customHeight="1">
      <c r="A47" s="30" t="s">
        <v>69</v>
      </c>
      <c r="B47" s="65" t="s">
        <v>183</v>
      </c>
      <c r="C47" s="12">
        <v>0</v>
      </c>
      <c r="D47" s="12"/>
      <c r="E47" s="12">
        <v>40.1</v>
      </c>
      <c r="F47" s="13"/>
      <c r="G47" s="13" t="e">
        <f>E47/C47*100</f>
        <v>#DIV/0!</v>
      </c>
    </row>
    <row r="48" spans="1:7" ht="30" customHeight="1">
      <c r="A48" s="26" t="s">
        <v>70</v>
      </c>
      <c r="B48" s="65" t="s">
        <v>184</v>
      </c>
      <c r="C48" s="12">
        <v>580</v>
      </c>
      <c r="D48" s="12"/>
      <c r="E48" s="12">
        <v>112.9</v>
      </c>
      <c r="F48" s="13"/>
      <c r="G48" s="13">
        <f>E48/C48*100</f>
        <v>19.465517241379313</v>
      </c>
    </row>
    <row r="49" spans="1:7" ht="12.75">
      <c r="A49" s="25" t="s">
        <v>129</v>
      </c>
      <c r="B49" s="64" t="s">
        <v>185</v>
      </c>
      <c r="C49" s="14">
        <f>C50+C69+C71+C70</f>
        <v>335</v>
      </c>
      <c r="D49" s="14">
        <f>D50+D69+D71</f>
        <v>0</v>
      </c>
      <c r="E49" s="14">
        <f>E50+E69+E71+E70</f>
        <v>115.39999999999999</v>
      </c>
      <c r="F49" s="15"/>
      <c r="G49" s="15">
        <f>(E49/C49)*100</f>
        <v>34.447761194029844</v>
      </c>
    </row>
    <row r="50" spans="1:7" ht="38.25" customHeight="1">
      <c r="A50" s="26" t="s">
        <v>130</v>
      </c>
      <c r="B50" s="65" t="s">
        <v>186</v>
      </c>
      <c r="C50" s="12">
        <f>C51+C52+C53+C55+C57+C59+C61+C63+C65+C68</f>
        <v>175</v>
      </c>
      <c r="D50" s="12">
        <f>D51+D52+D53+D55+D57+D59+D61+D63+D65+D68</f>
        <v>0</v>
      </c>
      <c r="E50" s="12">
        <f>E51+E52+E53+E55+E57+E59+E61+E63+E65+E68</f>
        <v>52.8</v>
      </c>
      <c r="F50" s="78">
        <v>51</v>
      </c>
      <c r="G50" s="13">
        <f>(E50/C50)*100</f>
        <v>30.17142857142857</v>
      </c>
    </row>
    <row r="51" spans="1:7" ht="47.25" customHeight="1">
      <c r="A51" s="26" t="s">
        <v>219</v>
      </c>
      <c r="B51" s="65" t="s">
        <v>187</v>
      </c>
      <c r="C51" s="12">
        <v>6</v>
      </c>
      <c r="D51" s="12"/>
      <c r="E51" s="12">
        <v>6.2</v>
      </c>
      <c r="F51" s="79">
        <v>22</v>
      </c>
      <c r="G51" s="13">
        <v>0</v>
      </c>
    </row>
    <row r="52" spans="1:7" ht="70.5" customHeight="1">
      <c r="A52" s="26" t="s">
        <v>220</v>
      </c>
      <c r="B52" s="65" t="s">
        <v>188</v>
      </c>
      <c r="C52" s="12">
        <v>13</v>
      </c>
      <c r="D52" s="12"/>
      <c r="E52" s="12">
        <v>9.5</v>
      </c>
      <c r="F52" s="79">
        <v>71</v>
      </c>
      <c r="G52" s="13">
        <f>(E52/C52)*100</f>
        <v>73.07692307692307</v>
      </c>
    </row>
    <row r="53" spans="1:7" ht="47.25" customHeight="1">
      <c r="A53" s="26" t="s">
        <v>221</v>
      </c>
      <c r="B53" s="65" t="s">
        <v>189</v>
      </c>
      <c r="C53" s="12">
        <v>17</v>
      </c>
      <c r="D53" s="12"/>
      <c r="E53" s="12">
        <v>2.8</v>
      </c>
      <c r="F53" s="79">
        <v>0</v>
      </c>
      <c r="G53" s="13">
        <v>0</v>
      </c>
    </row>
    <row r="54" spans="1:7" ht="76.5" customHeight="1" hidden="1">
      <c r="A54" s="26" t="s">
        <v>222</v>
      </c>
      <c r="B54" s="65" t="s">
        <v>215</v>
      </c>
      <c r="C54" s="12">
        <v>0</v>
      </c>
      <c r="D54" s="12"/>
      <c r="E54" s="12">
        <v>0</v>
      </c>
      <c r="F54" s="79"/>
      <c r="G54" s="13"/>
    </row>
    <row r="55" spans="1:7" ht="51" customHeight="1">
      <c r="A55" s="80" t="s">
        <v>236</v>
      </c>
      <c r="B55" s="65" t="s">
        <v>237</v>
      </c>
      <c r="C55" s="12">
        <v>7</v>
      </c>
      <c r="D55" s="12"/>
      <c r="E55" s="12">
        <v>0</v>
      </c>
      <c r="F55" s="79"/>
      <c r="G55" s="13">
        <v>0</v>
      </c>
    </row>
    <row r="56" spans="1:7" ht="71.25" customHeight="1" hidden="1">
      <c r="A56" s="26" t="s">
        <v>142</v>
      </c>
      <c r="B56" s="65" t="s">
        <v>190</v>
      </c>
      <c r="C56" s="12"/>
      <c r="D56" s="12"/>
      <c r="E56" s="12"/>
      <c r="F56" s="79"/>
      <c r="G56" s="13"/>
    </row>
    <row r="57" spans="1:7" ht="71.25" customHeight="1">
      <c r="A57" s="81" t="s">
        <v>238</v>
      </c>
      <c r="B57" s="65" t="s">
        <v>239</v>
      </c>
      <c r="C57" s="12">
        <v>10</v>
      </c>
      <c r="D57" s="12"/>
      <c r="E57" s="12">
        <v>7.5</v>
      </c>
      <c r="F57" s="79"/>
      <c r="G57" s="13" t="s">
        <v>240</v>
      </c>
    </row>
    <row r="58" spans="1:7" ht="74.25" customHeight="1" hidden="1">
      <c r="A58" s="26" t="s">
        <v>223</v>
      </c>
      <c r="B58" s="65" t="s">
        <v>191</v>
      </c>
      <c r="C58" s="12"/>
      <c r="D58" s="12"/>
      <c r="E58" s="12"/>
      <c r="F58" s="79"/>
      <c r="G58" s="13"/>
    </row>
    <row r="59" spans="1:7" ht="74.25" customHeight="1">
      <c r="A59" s="82" t="s">
        <v>241</v>
      </c>
      <c r="B59" s="83" t="s">
        <v>242</v>
      </c>
      <c r="C59" s="12">
        <v>8</v>
      </c>
      <c r="D59" s="12"/>
      <c r="E59" s="12">
        <v>3.4</v>
      </c>
      <c r="F59" s="79"/>
      <c r="G59" s="13">
        <v>21.3</v>
      </c>
    </row>
    <row r="60" spans="1:7" ht="98.25" customHeight="1" hidden="1">
      <c r="A60" s="26" t="s">
        <v>224</v>
      </c>
      <c r="B60" s="65" t="s">
        <v>192</v>
      </c>
      <c r="C60" s="12"/>
      <c r="D60" s="12"/>
      <c r="E60" s="12"/>
      <c r="F60" s="79"/>
      <c r="G60" s="13"/>
    </row>
    <row r="61" spans="1:7" ht="72.75" customHeight="1">
      <c r="A61" s="84" t="s">
        <v>243</v>
      </c>
      <c r="B61" s="83" t="s">
        <v>244</v>
      </c>
      <c r="C61" s="12">
        <v>20</v>
      </c>
      <c r="D61" s="12"/>
      <c r="E61" s="12">
        <v>0</v>
      </c>
      <c r="F61" s="79"/>
      <c r="G61" s="13">
        <v>0.5</v>
      </c>
    </row>
    <row r="62" spans="1:7" ht="108" customHeight="1" hidden="1">
      <c r="A62" s="26" t="s">
        <v>225</v>
      </c>
      <c r="B62" s="65" t="s">
        <v>193</v>
      </c>
      <c r="C62" s="12"/>
      <c r="D62" s="12"/>
      <c r="E62" s="12"/>
      <c r="F62" s="79"/>
      <c r="G62" s="13"/>
    </row>
    <row r="63" spans="1:7" ht="54.75" customHeight="1">
      <c r="A63" s="85" t="s">
        <v>245</v>
      </c>
      <c r="B63" s="86" t="s">
        <v>246</v>
      </c>
      <c r="C63" s="12">
        <v>4</v>
      </c>
      <c r="D63" s="12"/>
      <c r="E63" s="12">
        <v>0.5</v>
      </c>
      <c r="F63" s="79"/>
      <c r="G63" s="13">
        <v>0</v>
      </c>
    </row>
    <row r="64" spans="1:7" ht="70.5" customHeight="1" hidden="1">
      <c r="A64" s="26" t="s">
        <v>226</v>
      </c>
      <c r="B64" s="65" t="s">
        <v>194</v>
      </c>
      <c r="C64" s="12"/>
      <c r="D64" s="12"/>
      <c r="E64" s="12"/>
      <c r="F64" s="79"/>
      <c r="G64" s="13"/>
    </row>
    <row r="65" spans="1:7" ht="59.25" customHeight="1">
      <c r="A65" s="85" t="s">
        <v>247</v>
      </c>
      <c r="B65" s="86" t="s">
        <v>248</v>
      </c>
      <c r="C65" s="12">
        <v>25</v>
      </c>
      <c r="D65" s="12"/>
      <c r="E65" s="12">
        <v>5.4</v>
      </c>
      <c r="F65" s="79"/>
      <c r="G65" s="13">
        <v>1.2</v>
      </c>
    </row>
    <row r="66" spans="1:7" ht="84" customHeight="1" hidden="1">
      <c r="A66" s="26" t="s">
        <v>227</v>
      </c>
      <c r="B66" s="65" t="s">
        <v>195</v>
      </c>
      <c r="C66" s="12"/>
      <c r="D66" s="12"/>
      <c r="E66" s="12"/>
      <c r="F66" s="79"/>
      <c r="G66" s="13"/>
    </row>
    <row r="67" spans="1:7" ht="51" customHeight="1" hidden="1">
      <c r="A67" s="26" t="s">
        <v>131</v>
      </c>
      <c r="B67" s="65" t="s">
        <v>196</v>
      </c>
      <c r="C67" s="12">
        <v>0</v>
      </c>
      <c r="D67" s="12"/>
      <c r="E67" s="12">
        <v>0</v>
      </c>
      <c r="F67" s="79">
        <v>347.5</v>
      </c>
      <c r="G67" s="13" t="e">
        <f aca="true" t="shared" si="1" ref="G67:G77">E67/C67*100</f>
        <v>#DIV/0!</v>
      </c>
    </row>
    <row r="68" spans="1:7" ht="60.75" customHeight="1">
      <c r="A68" s="27" t="s">
        <v>228</v>
      </c>
      <c r="B68" s="65" t="s">
        <v>197</v>
      </c>
      <c r="C68" s="12">
        <v>65</v>
      </c>
      <c r="D68" s="12"/>
      <c r="E68" s="12">
        <v>17.5</v>
      </c>
      <c r="F68" s="79">
        <v>87.6</v>
      </c>
      <c r="G68" s="13">
        <f t="shared" si="1"/>
        <v>26.923076923076923</v>
      </c>
    </row>
    <row r="69" spans="1:7" ht="35.25" customHeight="1">
      <c r="A69" s="26" t="s">
        <v>132</v>
      </c>
      <c r="B69" s="65" t="s">
        <v>198</v>
      </c>
      <c r="C69" s="12">
        <v>55</v>
      </c>
      <c r="D69" s="12"/>
      <c r="E69" s="12">
        <v>20</v>
      </c>
      <c r="F69" s="79">
        <v>221.8</v>
      </c>
      <c r="G69" s="13">
        <f t="shared" si="1"/>
        <v>36.36363636363637</v>
      </c>
    </row>
    <row r="70" spans="1:7" ht="99.75" customHeight="1">
      <c r="A70" s="26" t="s">
        <v>138</v>
      </c>
      <c r="B70" s="65" t="s">
        <v>199</v>
      </c>
      <c r="C70" s="12">
        <v>27.5</v>
      </c>
      <c r="D70" s="12"/>
      <c r="E70" s="12">
        <v>35</v>
      </c>
      <c r="F70" s="12">
        <v>3536.16</v>
      </c>
      <c r="G70" s="13">
        <f>E70/C70*100</f>
        <v>127.27272727272727</v>
      </c>
    </row>
    <row r="71" spans="1:7" ht="25.5" customHeight="1">
      <c r="A71" s="26" t="s">
        <v>133</v>
      </c>
      <c r="B71" s="65" t="s">
        <v>200</v>
      </c>
      <c r="C71" s="12">
        <v>77.5</v>
      </c>
      <c r="D71" s="12"/>
      <c r="E71" s="12">
        <v>7.6</v>
      </c>
      <c r="F71" s="79">
        <v>68.4</v>
      </c>
      <c r="G71" s="13">
        <f t="shared" si="1"/>
        <v>9.806451612903224</v>
      </c>
    </row>
    <row r="72" spans="1:7" ht="18" customHeight="1">
      <c r="A72" s="25" t="s">
        <v>78</v>
      </c>
      <c r="B72" s="66" t="s">
        <v>201</v>
      </c>
      <c r="C72" s="14">
        <v>701</v>
      </c>
      <c r="D72" s="14"/>
      <c r="E72" s="14">
        <v>246.4</v>
      </c>
      <c r="F72" s="15"/>
      <c r="G72" s="15">
        <f>E72/C72*100</f>
        <v>35.149786019971465</v>
      </c>
    </row>
    <row r="73" spans="1:7" ht="19.5" customHeight="1">
      <c r="A73" s="25" t="s">
        <v>212</v>
      </c>
      <c r="B73" s="66" t="s">
        <v>213</v>
      </c>
      <c r="C73" s="14">
        <v>198.8</v>
      </c>
      <c r="D73" s="14"/>
      <c r="E73" s="14">
        <v>0</v>
      </c>
      <c r="F73" s="15"/>
      <c r="G73" s="13">
        <f>E73/C73*100</f>
        <v>0</v>
      </c>
    </row>
    <row r="74" spans="1:7" ht="25.5" customHeight="1">
      <c r="A74" s="87" t="s">
        <v>249</v>
      </c>
      <c r="B74" s="87"/>
      <c r="C74" s="9">
        <f>C36+C40+C42+C45+C49+C72</f>
        <v>31255</v>
      </c>
      <c r="D74" s="9">
        <f>D36+D40+D42+D45+D49+D72</f>
        <v>0</v>
      </c>
      <c r="E74" s="9">
        <f>E36+E40+E42+E45+E49+E72</f>
        <v>10163.7</v>
      </c>
      <c r="F74" s="9">
        <f>F36+F40+F42+F45+F49+F72</f>
        <v>0</v>
      </c>
      <c r="G74" s="75">
        <f>E74/C74</f>
        <v>0.3251863701807711</v>
      </c>
    </row>
    <row r="75" spans="1:7" s="89" customFormat="1" ht="33" customHeight="1">
      <c r="A75" s="87" t="s">
        <v>51</v>
      </c>
      <c r="B75" s="87"/>
      <c r="C75" s="9">
        <f>C7+C14+C20+C25+C29+C36+C40+C42+C45+C49+C72+C33+C73</f>
        <v>392802.8</v>
      </c>
      <c r="D75" s="9">
        <f>D7+D14+D20+D25+D29+D36+D40+D42+D45+D49+D72+D33+D73</f>
        <v>0</v>
      </c>
      <c r="E75" s="9">
        <f>E7+E14+E20+E25+E29+E36+E40+E42+E45+E49+E72+E33+E73</f>
        <v>143450.30000000002</v>
      </c>
      <c r="F75" s="10"/>
      <c r="G75" s="10">
        <f t="shared" si="1"/>
        <v>36.51967348501589</v>
      </c>
    </row>
    <row r="76" spans="1:7" ht="21" customHeight="1">
      <c r="A76" s="87" t="s">
        <v>32</v>
      </c>
      <c r="B76" s="64" t="s">
        <v>202</v>
      </c>
      <c r="C76" s="9">
        <f>C77+C84+C85</f>
        <v>1648416.9</v>
      </c>
      <c r="D76" s="9">
        <f>D77+D84+D85</f>
        <v>0</v>
      </c>
      <c r="E76" s="9">
        <f>E77+E84+E85</f>
        <v>474069.8000000001</v>
      </c>
      <c r="F76" s="10"/>
      <c r="G76" s="10">
        <f t="shared" si="1"/>
        <v>28.759096075756084</v>
      </c>
    </row>
    <row r="77" spans="1:7" ht="24.75" customHeight="1">
      <c r="A77" s="31" t="s">
        <v>79</v>
      </c>
      <c r="B77" s="64" t="s">
        <v>203</v>
      </c>
      <c r="C77" s="14">
        <f>C78+C81+C82+C83</f>
        <v>1637557.5</v>
      </c>
      <c r="D77" s="14">
        <f>D78+D81+D82+D83</f>
        <v>0</v>
      </c>
      <c r="E77" s="14">
        <f>E78+E81+E82+E83</f>
        <v>470332.00000000006</v>
      </c>
      <c r="F77" s="15"/>
      <c r="G77" s="15">
        <f t="shared" si="1"/>
        <v>28.721556342296378</v>
      </c>
    </row>
    <row r="78" spans="1:7" ht="24.75" customHeight="1">
      <c r="A78" s="26" t="s">
        <v>80</v>
      </c>
      <c r="B78" s="65" t="s">
        <v>204</v>
      </c>
      <c r="C78" s="14">
        <f>C79+C80</f>
        <v>359565</v>
      </c>
      <c r="D78" s="14">
        <f>D79+D80</f>
        <v>0</v>
      </c>
      <c r="E78" s="14">
        <v>136200</v>
      </c>
      <c r="F78" s="90">
        <f>F79</f>
        <v>0</v>
      </c>
      <c r="G78" s="90">
        <f>G79</f>
        <v>37.87910391723332</v>
      </c>
    </row>
    <row r="79" spans="1:7" ht="18" customHeight="1">
      <c r="A79" s="26" t="s">
        <v>86</v>
      </c>
      <c r="B79" s="65" t="s">
        <v>205</v>
      </c>
      <c r="C79" s="12">
        <v>359565</v>
      </c>
      <c r="D79" s="12"/>
      <c r="E79" s="12">
        <v>136200</v>
      </c>
      <c r="F79" s="13"/>
      <c r="G79" s="13">
        <f aca="true" t="shared" si="2" ref="G79:G84">E79/C79*100</f>
        <v>37.87910391723332</v>
      </c>
    </row>
    <row r="80" spans="1:7" ht="0" customHeight="1" hidden="1">
      <c r="A80" s="26" t="s">
        <v>141</v>
      </c>
      <c r="B80" s="65" t="s">
        <v>206</v>
      </c>
      <c r="C80" s="91">
        <v>0</v>
      </c>
      <c r="D80" s="91"/>
      <c r="E80" s="91">
        <v>0</v>
      </c>
      <c r="F80" s="61"/>
      <c r="G80" s="13" t="e">
        <f t="shared" si="2"/>
        <v>#DIV/0!</v>
      </c>
    </row>
    <row r="81" spans="1:7" ht="28.5" customHeight="1">
      <c r="A81" s="26" t="s">
        <v>53</v>
      </c>
      <c r="B81" s="65" t="s">
        <v>207</v>
      </c>
      <c r="C81" s="12">
        <v>151078.7</v>
      </c>
      <c r="D81" s="12"/>
      <c r="E81" s="12">
        <v>13712.4</v>
      </c>
      <c r="F81" s="13"/>
      <c r="G81" s="13">
        <f t="shared" si="2"/>
        <v>9.076329092055992</v>
      </c>
    </row>
    <row r="82" spans="1:7" ht="21.75" customHeight="1">
      <c r="A82" s="26" t="s">
        <v>81</v>
      </c>
      <c r="B82" s="65" t="s">
        <v>208</v>
      </c>
      <c r="C82" s="12">
        <v>992120.2</v>
      </c>
      <c r="D82" s="12"/>
      <c r="E82" s="12">
        <v>311651.9</v>
      </c>
      <c r="F82" s="13"/>
      <c r="G82" s="13">
        <f t="shared" si="2"/>
        <v>31.41271591889773</v>
      </c>
    </row>
    <row r="83" spans="1:7" ht="12.75">
      <c r="A83" s="26" t="s">
        <v>34</v>
      </c>
      <c r="B83" s="65" t="s">
        <v>209</v>
      </c>
      <c r="C83" s="12">
        <v>134793.6</v>
      </c>
      <c r="D83" s="12"/>
      <c r="E83" s="12">
        <v>8767.7</v>
      </c>
      <c r="F83" s="13"/>
      <c r="G83" s="13">
        <f t="shared" si="2"/>
        <v>6.5045373074092545</v>
      </c>
    </row>
    <row r="84" spans="1:7" ht="12.75">
      <c r="A84" s="26" t="s">
        <v>87</v>
      </c>
      <c r="B84" s="65" t="s">
        <v>210</v>
      </c>
      <c r="C84" s="12">
        <v>10859.4</v>
      </c>
      <c r="D84" s="12"/>
      <c r="E84" s="12">
        <v>3806.4</v>
      </c>
      <c r="F84" s="13"/>
      <c r="G84" s="13">
        <f t="shared" si="2"/>
        <v>35.051660312724465</v>
      </c>
    </row>
    <row r="85" spans="1:7" ht="35.25" customHeight="1">
      <c r="A85" s="26" t="s">
        <v>56</v>
      </c>
      <c r="B85" s="65" t="s">
        <v>211</v>
      </c>
      <c r="C85" s="12"/>
      <c r="D85" s="12"/>
      <c r="E85" s="12">
        <v>-68.6</v>
      </c>
      <c r="F85" s="13"/>
      <c r="G85" s="13"/>
    </row>
    <row r="86" spans="1:7" ht="15">
      <c r="A86" s="87" t="s">
        <v>20</v>
      </c>
      <c r="B86" s="64"/>
      <c r="C86" s="9">
        <f>C75+C76</f>
        <v>2041219.7</v>
      </c>
      <c r="D86" s="9"/>
      <c r="E86" s="9">
        <f>E75+E76</f>
        <v>617520.1000000001</v>
      </c>
      <c r="F86" s="10"/>
      <c r="G86" s="10">
        <f>E86/C86*100</f>
        <v>30.252505401549872</v>
      </c>
    </row>
    <row r="87" spans="1:7" ht="12.75">
      <c r="A87" s="87" t="s">
        <v>21</v>
      </c>
      <c r="B87" s="67"/>
      <c r="C87" s="14"/>
      <c r="D87" s="14"/>
      <c r="E87" s="14"/>
      <c r="F87" s="15"/>
      <c r="G87" s="15"/>
    </row>
    <row r="88" spans="1:7" ht="12.75">
      <c r="A88" s="26" t="s">
        <v>29</v>
      </c>
      <c r="B88" s="68">
        <v>100</v>
      </c>
      <c r="C88" s="12">
        <v>91849.3</v>
      </c>
      <c r="D88" s="12"/>
      <c r="E88" s="12">
        <v>29060.5</v>
      </c>
      <c r="F88" s="13"/>
      <c r="G88" s="13">
        <f aca="true" t="shared" si="3" ref="G88:G93">(E88/C88)*100</f>
        <v>31.63932659258154</v>
      </c>
    </row>
    <row r="89" spans="1:7" ht="24">
      <c r="A89" s="26" t="s">
        <v>30</v>
      </c>
      <c r="B89" s="68">
        <v>300</v>
      </c>
      <c r="C89" s="12">
        <v>11484</v>
      </c>
      <c r="D89" s="12"/>
      <c r="E89" s="12">
        <v>3548</v>
      </c>
      <c r="F89" s="13"/>
      <c r="G89" s="13">
        <f t="shared" si="3"/>
        <v>30.895158481365375</v>
      </c>
    </row>
    <row r="90" spans="1:7" ht="12.75">
      <c r="A90" s="26" t="s">
        <v>31</v>
      </c>
      <c r="B90" s="68">
        <v>400</v>
      </c>
      <c r="C90" s="12">
        <v>153709.8</v>
      </c>
      <c r="D90" s="12"/>
      <c r="E90" s="12">
        <v>30321</v>
      </c>
      <c r="F90" s="13"/>
      <c r="G90" s="13">
        <f t="shared" si="3"/>
        <v>19.726133271918904</v>
      </c>
    </row>
    <row r="91" spans="1:7" ht="12.75">
      <c r="A91" s="26" t="s">
        <v>39</v>
      </c>
      <c r="B91" s="68">
        <v>500</v>
      </c>
      <c r="C91" s="12">
        <v>339870.7</v>
      </c>
      <c r="D91" s="12"/>
      <c r="E91" s="12">
        <v>112602.5</v>
      </c>
      <c r="F91" s="13"/>
      <c r="G91" s="13">
        <f t="shared" si="3"/>
        <v>33.130981870458385</v>
      </c>
    </row>
    <row r="92" spans="1:7" ht="12.75">
      <c r="A92" s="26" t="s">
        <v>22</v>
      </c>
      <c r="B92" s="68">
        <v>700</v>
      </c>
      <c r="C92" s="12">
        <v>1002471.8</v>
      </c>
      <c r="D92" s="12"/>
      <c r="E92" s="12">
        <v>326995.7</v>
      </c>
      <c r="F92" s="13"/>
      <c r="G92" s="13">
        <f t="shared" si="3"/>
        <v>32.61894249793361</v>
      </c>
    </row>
    <row r="93" spans="1:7" ht="12.75">
      <c r="A93" s="26" t="s">
        <v>134</v>
      </c>
      <c r="B93" s="68">
        <v>800</v>
      </c>
      <c r="C93" s="12">
        <v>92744.2</v>
      </c>
      <c r="D93" s="12"/>
      <c r="E93" s="12">
        <v>32828.1</v>
      </c>
      <c r="F93" s="13"/>
      <c r="G93" s="13">
        <f t="shared" si="3"/>
        <v>35.3963913646352</v>
      </c>
    </row>
    <row r="94" spans="1:7" ht="12.75" hidden="1">
      <c r="A94" s="26" t="s">
        <v>37</v>
      </c>
      <c r="B94" s="68">
        <v>900</v>
      </c>
      <c r="C94" s="12"/>
      <c r="D94" s="12"/>
      <c r="E94" s="12"/>
      <c r="F94" s="13"/>
      <c r="G94" s="13"/>
    </row>
    <row r="95" spans="1:7" ht="12.75" hidden="1">
      <c r="A95" s="26" t="s">
        <v>37</v>
      </c>
      <c r="B95" s="68">
        <v>900</v>
      </c>
      <c r="C95" s="12">
        <v>0</v>
      </c>
      <c r="D95" s="12"/>
      <c r="E95" s="12">
        <v>0</v>
      </c>
      <c r="F95" s="13"/>
      <c r="G95" s="13"/>
    </row>
    <row r="96" spans="1:7" ht="12.75">
      <c r="A96" s="26" t="s">
        <v>23</v>
      </c>
      <c r="B96" s="68">
        <v>1000</v>
      </c>
      <c r="C96" s="12">
        <v>314568.1</v>
      </c>
      <c r="D96" s="12"/>
      <c r="E96" s="12">
        <v>56190.8</v>
      </c>
      <c r="F96" s="13"/>
      <c r="G96" s="13">
        <f>(E96/C96)*100</f>
        <v>17.862841146320942</v>
      </c>
    </row>
    <row r="97" spans="1:7" ht="12.75">
      <c r="A97" s="26" t="s">
        <v>46</v>
      </c>
      <c r="B97" s="68">
        <v>1100</v>
      </c>
      <c r="C97" s="12">
        <v>48350.8</v>
      </c>
      <c r="D97" s="12"/>
      <c r="E97" s="12">
        <v>16359.7</v>
      </c>
      <c r="F97" s="13"/>
      <c r="G97" s="13">
        <f>(E97/C97)*100</f>
        <v>33.83542774886868</v>
      </c>
    </row>
    <row r="98" spans="1:7" ht="12.75">
      <c r="A98" s="26" t="s">
        <v>47</v>
      </c>
      <c r="B98" s="68">
        <v>1200</v>
      </c>
      <c r="C98" s="12">
        <v>9999.3</v>
      </c>
      <c r="D98" s="12"/>
      <c r="E98" s="12">
        <v>3597.2</v>
      </c>
      <c r="F98" s="13"/>
      <c r="G98" s="13">
        <f>(E98/C98)*100</f>
        <v>35.97451821627514</v>
      </c>
    </row>
    <row r="99" spans="1:7" ht="26.25">
      <c r="A99" s="70" t="s">
        <v>256</v>
      </c>
      <c r="B99" s="68">
        <v>1300</v>
      </c>
      <c r="C99" s="12">
        <v>86.4</v>
      </c>
      <c r="D99" s="12"/>
      <c r="E99" s="12">
        <v>3.5</v>
      </c>
      <c r="F99" s="13"/>
      <c r="G99" s="13">
        <f>(E99/C99)*100</f>
        <v>4.050925925925926</v>
      </c>
    </row>
    <row r="100" spans="1:7" ht="15">
      <c r="A100" s="87" t="s">
        <v>24</v>
      </c>
      <c r="B100" s="64"/>
      <c r="C100" s="9">
        <f>SUM(C88:C99)</f>
        <v>2065134.4</v>
      </c>
      <c r="D100" s="9">
        <f>SUM(D88:D99)</f>
        <v>0</v>
      </c>
      <c r="E100" s="9">
        <f>SUM(E88:E99)</f>
        <v>611507</v>
      </c>
      <c r="F100" s="10">
        <f>SUM(F88:F99)</f>
        <v>0</v>
      </c>
      <c r="G100" s="10">
        <f>E100/C100*100</f>
        <v>29.611002557509092</v>
      </c>
    </row>
    <row r="101" spans="1:7" ht="21.75" customHeight="1">
      <c r="A101" s="50"/>
      <c r="B101" s="69"/>
      <c r="C101" s="51"/>
      <c r="D101" s="51"/>
      <c r="E101" s="52"/>
      <c r="F101" s="53"/>
      <c r="G101" s="53"/>
    </row>
    <row r="102" spans="1:4" ht="23.25">
      <c r="A102" s="33" t="s">
        <v>7</v>
      </c>
      <c r="B102" s="34">
        <f>C100-C86</f>
        <v>23914.699999999953</v>
      </c>
      <c r="C102" s="34">
        <f>E100-E86</f>
        <v>-6013.100000000093</v>
      </c>
      <c r="D102" s="55"/>
    </row>
    <row r="103" spans="1:7" ht="24">
      <c r="A103" s="37" t="s">
        <v>8</v>
      </c>
      <c r="B103" s="38">
        <f>B104+B107</f>
        <v>10000</v>
      </c>
      <c r="C103" s="39">
        <f>C104+C107</f>
        <v>0</v>
      </c>
      <c r="D103" s="62"/>
      <c r="G103" s="35"/>
    </row>
    <row r="104" spans="1:4" ht="13.5">
      <c r="A104" s="33" t="s">
        <v>9</v>
      </c>
      <c r="B104" s="40">
        <f>B105+B106</f>
        <v>10000</v>
      </c>
      <c r="C104" s="41">
        <v>0</v>
      </c>
      <c r="D104" s="56"/>
    </row>
    <row r="105" spans="1:7" ht="24">
      <c r="A105" s="26" t="s">
        <v>144</v>
      </c>
      <c r="B105" s="42">
        <v>10000</v>
      </c>
      <c r="C105" s="43">
        <v>0</v>
      </c>
      <c r="D105" s="57"/>
      <c r="G105" s="35"/>
    </row>
    <row r="106" spans="1:4" ht="24" hidden="1">
      <c r="A106" s="26" t="s">
        <v>135</v>
      </c>
      <c r="B106" s="38"/>
      <c r="C106" s="44"/>
      <c r="D106" s="58"/>
    </row>
    <row r="107" spans="1:4" ht="23.25" hidden="1">
      <c r="A107" s="33" t="s">
        <v>136</v>
      </c>
      <c r="B107" s="45">
        <f>B108+B109</f>
        <v>0</v>
      </c>
      <c r="C107" s="46">
        <f>C108+C109</f>
        <v>0</v>
      </c>
      <c r="D107" s="55"/>
    </row>
    <row r="108" spans="1:4" ht="37.5" customHeight="1" hidden="1">
      <c r="A108" s="26" t="s">
        <v>214</v>
      </c>
      <c r="B108" s="38"/>
      <c r="C108" s="44"/>
      <c r="D108" s="58"/>
    </row>
    <row r="109" spans="1:4" ht="36" hidden="1">
      <c r="A109" s="26" t="s">
        <v>140</v>
      </c>
      <c r="B109" s="38"/>
      <c r="C109" s="44"/>
      <c r="D109" s="58"/>
    </row>
    <row r="110" spans="1:4" ht="23.25" hidden="1">
      <c r="A110" s="25" t="s">
        <v>82</v>
      </c>
      <c r="B110" s="34">
        <v>0</v>
      </c>
      <c r="C110" s="47">
        <v>0</v>
      </c>
      <c r="D110" s="58"/>
    </row>
    <row r="111" spans="1:4" ht="23.25">
      <c r="A111" s="33" t="s">
        <v>255</v>
      </c>
      <c r="B111" s="34">
        <f>B102-B103</f>
        <v>13914.699999999953</v>
      </c>
      <c r="C111" s="63">
        <f>C102-C103</f>
        <v>-6013.100000000093</v>
      </c>
      <c r="D111" s="59"/>
    </row>
  </sheetData>
  <sheetProtection/>
  <mergeCells count="6">
    <mergeCell ref="A1:G1"/>
    <mergeCell ref="A2:A5"/>
    <mergeCell ref="B2:B5"/>
    <mergeCell ref="C2:C5"/>
    <mergeCell ref="E2:E5"/>
    <mergeCell ref="G2:G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83">
      <selection activeCell="C13" sqref="C13"/>
    </sheetView>
  </sheetViews>
  <sheetFormatPr defaultColWidth="9.00390625" defaultRowHeight="12.75"/>
  <cols>
    <col min="1" max="1" width="43.50390625" style="48" customWidth="1"/>
    <col min="2" max="2" width="14.625" style="36" customWidth="1"/>
    <col min="3" max="3" width="15.375" style="49" customWidth="1"/>
    <col min="4" max="4" width="15.375" style="49" hidden="1" customWidth="1"/>
    <col min="5" max="5" width="17.00390625" style="35" customWidth="1"/>
    <col min="6" max="6" width="13.875" style="36" hidden="1" customWidth="1"/>
    <col min="7" max="7" width="15.375" style="36" customWidth="1"/>
    <col min="8" max="16384" width="8.875" style="22" customWidth="1"/>
  </cols>
  <sheetData>
    <row r="1" spans="1:7" ht="39" customHeight="1" thickBot="1">
      <c r="A1" s="96" t="s">
        <v>259</v>
      </c>
      <c r="B1" s="96"/>
      <c r="C1" s="96"/>
      <c r="D1" s="96"/>
      <c r="E1" s="96"/>
      <c r="F1" s="96"/>
      <c r="G1" s="96"/>
    </row>
    <row r="2" spans="1:7" ht="9.75" customHeight="1">
      <c r="A2" s="93" t="s">
        <v>15</v>
      </c>
      <c r="B2" s="106" t="s">
        <v>145</v>
      </c>
      <c r="C2" s="109" t="s">
        <v>137</v>
      </c>
      <c r="D2" s="1"/>
      <c r="E2" s="100" t="s">
        <v>139</v>
      </c>
      <c r="F2" s="2"/>
      <c r="G2" s="103" t="s">
        <v>0</v>
      </c>
    </row>
    <row r="3" spans="1:7" ht="12.75" customHeight="1">
      <c r="A3" s="94"/>
      <c r="B3" s="107"/>
      <c r="C3" s="110"/>
      <c r="D3" s="3"/>
      <c r="E3" s="101"/>
      <c r="F3" s="4"/>
      <c r="G3" s="104"/>
    </row>
    <row r="4" spans="1:7" ht="5.25" customHeight="1">
      <c r="A4" s="94"/>
      <c r="B4" s="107"/>
      <c r="C4" s="110"/>
      <c r="D4" s="3"/>
      <c r="E4" s="101"/>
      <c r="F4" s="4"/>
      <c r="G4" s="104"/>
    </row>
    <row r="5" spans="1:7" ht="10.5" customHeight="1">
      <c r="A5" s="95"/>
      <c r="B5" s="108"/>
      <c r="C5" s="111"/>
      <c r="D5" s="5"/>
      <c r="E5" s="102"/>
      <c r="F5" s="6"/>
      <c r="G5" s="105"/>
    </row>
    <row r="6" spans="1:7" s="24" customFormat="1" ht="12.75">
      <c r="A6" s="23">
        <v>1</v>
      </c>
      <c r="B6" s="8">
        <v>2</v>
      </c>
      <c r="C6" s="7">
        <v>3</v>
      </c>
      <c r="D6" s="8"/>
      <c r="E6" s="8">
        <v>4</v>
      </c>
      <c r="F6" s="8"/>
      <c r="G6" s="8">
        <v>5</v>
      </c>
    </row>
    <row r="7" spans="1:7" ht="12.75">
      <c r="A7" s="25" t="s">
        <v>25</v>
      </c>
      <c r="B7" s="64" t="s">
        <v>146</v>
      </c>
      <c r="C7" s="14">
        <f>C9+C10+C11+C12+C13</f>
        <v>277709</v>
      </c>
      <c r="D7" s="14"/>
      <c r="E7" s="14">
        <f>E9+E10+E11+E12+E13</f>
        <v>122133.1</v>
      </c>
      <c r="F7" s="15"/>
      <c r="G7" s="15">
        <f aca="true" t="shared" si="0" ref="G7:G20">(E7/C7)*100</f>
        <v>43.97880515215567</v>
      </c>
    </row>
    <row r="8" spans="1:7" ht="12.75">
      <c r="A8" s="26" t="s">
        <v>122</v>
      </c>
      <c r="B8" s="65" t="s">
        <v>229</v>
      </c>
      <c r="C8" s="12">
        <f>C9+C10+C11+C12+C13</f>
        <v>277709</v>
      </c>
      <c r="D8" s="12">
        <f>D9+D10+D11+D12+D13</f>
        <v>0</v>
      </c>
      <c r="E8" s="12">
        <f>E9+E10+E11+E12+E13</f>
        <v>122133.1</v>
      </c>
      <c r="F8" s="13"/>
      <c r="G8" s="13">
        <f t="shared" si="0"/>
        <v>43.97880515215567</v>
      </c>
    </row>
    <row r="9" spans="1:7" ht="72.75" customHeight="1">
      <c r="A9" s="26" t="s">
        <v>50</v>
      </c>
      <c r="B9" s="65" t="s">
        <v>147</v>
      </c>
      <c r="C9" s="12">
        <v>275272</v>
      </c>
      <c r="D9" s="12"/>
      <c r="E9" s="12">
        <v>120166.6</v>
      </c>
      <c r="F9" s="13"/>
      <c r="G9" s="13">
        <f t="shared" si="0"/>
        <v>43.65376790955855</v>
      </c>
    </row>
    <row r="10" spans="1:7" ht="95.25" customHeight="1">
      <c r="A10" s="26" t="s">
        <v>230</v>
      </c>
      <c r="B10" s="65" t="s">
        <v>148</v>
      </c>
      <c r="C10" s="12">
        <v>62</v>
      </c>
      <c r="D10" s="12"/>
      <c r="E10" s="12">
        <v>534</v>
      </c>
      <c r="F10" s="13"/>
      <c r="G10" s="13">
        <v>0</v>
      </c>
    </row>
    <row r="11" spans="1:7" ht="39" customHeight="1">
      <c r="A11" s="26" t="s">
        <v>231</v>
      </c>
      <c r="B11" s="65" t="s">
        <v>149</v>
      </c>
      <c r="C11" s="12">
        <v>2200</v>
      </c>
      <c r="D11" s="12"/>
      <c r="E11" s="12">
        <v>1083.2</v>
      </c>
      <c r="F11" s="13"/>
      <c r="G11" s="13">
        <f t="shared" si="0"/>
        <v>49.23636363636364</v>
      </c>
    </row>
    <row r="12" spans="1:7" ht="72">
      <c r="A12" s="26" t="s">
        <v>123</v>
      </c>
      <c r="B12" s="65" t="s">
        <v>150</v>
      </c>
      <c r="C12" s="12">
        <v>23</v>
      </c>
      <c r="D12" s="12"/>
      <c r="E12" s="12">
        <v>0</v>
      </c>
      <c r="F12" s="13"/>
      <c r="G12" s="13">
        <f t="shared" si="0"/>
        <v>0</v>
      </c>
    </row>
    <row r="13" spans="1:7" ht="84" customHeight="1">
      <c r="A13" s="26" t="s">
        <v>217</v>
      </c>
      <c r="B13" s="65" t="s">
        <v>218</v>
      </c>
      <c r="C13" s="12">
        <v>152</v>
      </c>
      <c r="D13" s="12"/>
      <c r="E13" s="12">
        <v>349.3</v>
      </c>
      <c r="F13" s="13"/>
      <c r="G13" s="13">
        <f t="shared" si="0"/>
        <v>229.80263157894737</v>
      </c>
    </row>
    <row r="14" spans="1:7" ht="23.25">
      <c r="A14" s="25" t="s">
        <v>1</v>
      </c>
      <c r="B14" s="64" t="s">
        <v>151</v>
      </c>
      <c r="C14" s="14">
        <f>C16+C17+C18+C19</f>
        <v>11045</v>
      </c>
      <c r="D14" s="14"/>
      <c r="E14" s="14">
        <f>E16+E17+E18+E19</f>
        <v>4934.9</v>
      </c>
      <c r="F14" s="15"/>
      <c r="G14" s="15">
        <f t="shared" si="0"/>
        <v>44.67994567677682</v>
      </c>
    </row>
    <row r="15" spans="1:7" ht="24">
      <c r="A15" s="26" t="s">
        <v>124</v>
      </c>
      <c r="B15" s="65" t="s">
        <v>152</v>
      </c>
      <c r="C15" s="12">
        <f>C16+C17+C18+C19</f>
        <v>11045</v>
      </c>
      <c r="D15" s="12">
        <f>D16+D17+D18+D19</f>
        <v>0</v>
      </c>
      <c r="E15" s="12">
        <f>E16+E17+E18+E19</f>
        <v>4934.9</v>
      </c>
      <c r="F15" s="13"/>
      <c r="G15" s="13">
        <f t="shared" si="0"/>
        <v>44.67994567677682</v>
      </c>
    </row>
    <row r="16" spans="1:7" ht="60">
      <c r="A16" s="26" t="s">
        <v>2</v>
      </c>
      <c r="B16" s="65" t="s">
        <v>153</v>
      </c>
      <c r="C16" s="12">
        <v>4994</v>
      </c>
      <c r="D16" s="12"/>
      <c r="E16" s="12">
        <v>2416.3</v>
      </c>
      <c r="F16" s="13"/>
      <c r="G16" s="13">
        <f t="shared" si="0"/>
        <v>48.384060873047666</v>
      </c>
    </row>
    <row r="17" spans="1:7" ht="74.25" customHeight="1">
      <c r="A17" s="26" t="s">
        <v>232</v>
      </c>
      <c r="B17" s="65" t="s">
        <v>154</v>
      </c>
      <c r="C17" s="12">
        <v>28</v>
      </c>
      <c r="D17" s="12"/>
      <c r="E17" s="12">
        <v>14.9</v>
      </c>
      <c r="F17" s="13"/>
      <c r="G17" s="13">
        <f t="shared" si="0"/>
        <v>53.214285714285715</v>
      </c>
    </row>
    <row r="18" spans="1:7" ht="60">
      <c r="A18" s="26" t="s">
        <v>233</v>
      </c>
      <c r="B18" s="65" t="s">
        <v>155</v>
      </c>
      <c r="C18" s="12">
        <v>6649</v>
      </c>
      <c r="D18" s="12"/>
      <c r="E18" s="12">
        <v>2800.2</v>
      </c>
      <c r="F18" s="13"/>
      <c r="G18" s="13">
        <f t="shared" si="0"/>
        <v>42.11460369980448</v>
      </c>
    </row>
    <row r="19" spans="1:7" ht="60">
      <c r="A19" s="26" t="s">
        <v>234</v>
      </c>
      <c r="B19" s="65" t="s">
        <v>156</v>
      </c>
      <c r="C19" s="12">
        <v>-626</v>
      </c>
      <c r="D19" s="12"/>
      <c r="E19" s="12">
        <v>-296.5</v>
      </c>
      <c r="F19" s="13"/>
      <c r="G19" s="13">
        <f t="shared" si="0"/>
        <v>47.364217252396166</v>
      </c>
    </row>
    <row r="20" spans="1:7" ht="12.75">
      <c r="A20" s="25" t="s">
        <v>16</v>
      </c>
      <c r="B20" s="64" t="s">
        <v>157</v>
      </c>
      <c r="C20" s="14">
        <f>C22+C23+C24+C21</f>
        <v>38550</v>
      </c>
      <c r="D20" s="14"/>
      <c r="E20" s="14">
        <f>E22+E23+E24+E21</f>
        <v>27335.5</v>
      </c>
      <c r="F20" s="15"/>
      <c r="G20" s="15">
        <f t="shared" si="0"/>
        <v>70.90920881971465</v>
      </c>
    </row>
    <row r="21" spans="1:7" ht="24">
      <c r="A21" s="26" t="s">
        <v>125</v>
      </c>
      <c r="B21" s="65" t="s">
        <v>158</v>
      </c>
      <c r="C21" s="12">
        <v>25630</v>
      </c>
      <c r="D21" s="12"/>
      <c r="E21" s="12">
        <v>23492.4</v>
      </c>
      <c r="F21" s="15"/>
      <c r="G21" s="13">
        <f>E21/C21*100</f>
        <v>91.65977370269216</v>
      </c>
    </row>
    <row r="22" spans="1:7" ht="25.5" customHeight="1">
      <c r="A22" s="26" t="s">
        <v>26</v>
      </c>
      <c r="B22" s="65" t="s">
        <v>159</v>
      </c>
      <c r="C22" s="12">
        <v>50</v>
      </c>
      <c r="D22" s="12"/>
      <c r="E22" s="12">
        <v>47</v>
      </c>
      <c r="F22" s="13"/>
      <c r="G22" s="13">
        <f>(E22/C22)*100</f>
        <v>94</v>
      </c>
    </row>
    <row r="23" spans="1:7" ht="12.75">
      <c r="A23" s="26" t="s">
        <v>143</v>
      </c>
      <c r="B23" s="65" t="s">
        <v>160</v>
      </c>
      <c r="C23" s="12">
        <v>10</v>
      </c>
      <c r="D23" s="12"/>
      <c r="E23" s="12">
        <v>0</v>
      </c>
      <c r="F23" s="13"/>
      <c r="G23" s="13">
        <v>0</v>
      </c>
    </row>
    <row r="24" spans="1:7" ht="25.5" customHeight="1">
      <c r="A24" s="26" t="s">
        <v>60</v>
      </c>
      <c r="B24" s="65" t="s">
        <v>161</v>
      </c>
      <c r="C24" s="12">
        <v>12860</v>
      </c>
      <c r="D24" s="12"/>
      <c r="E24" s="12">
        <v>3796.1</v>
      </c>
      <c r="F24" s="13"/>
      <c r="G24" s="13">
        <f>(E24/C24)*100</f>
        <v>29.518662519440124</v>
      </c>
    </row>
    <row r="25" spans="1:7" ht="12.75">
      <c r="A25" s="25" t="s">
        <v>17</v>
      </c>
      <c r="B25" s="64" t="s">
        <v>162</v>
      </c>
      <c r="C25" s="14">
        <f>C26+C28+C27</f>
        <v>25845</v>
      </c>
      <c r="D25" s="14"/>
      <c r="E25" s="14">
        <f>E26+E28+E27</f>
        <v>6863.1</v>
      </c>
      <c r="F25" s="15"/>
      <c r="G25" s="15">
        <f>(E25/C25)*100</f>
        <v>26.554846198491006</v>
      </c>
    </row>
    <row r="26" spans="1:7" ht="15" customHeight="1">
      <c r="A26" s="26" t="s">
        <v>61</v>
      </c>
      <c r="B26" s="65" t="s">
        <v>163</v>
      </c>
      <c r="C26" s="12">
        <v>5280</v>
      </c>
      <c r="D26" s="12"/>
      <c r="E26" s="12">
        <v>642.8</v>
      </c>
      <c r="F26" s="13"/>
      <c r="G26" s="13">
        <f>(E26/C26)*100</f>
        <v>12.174242424242424</v>
      </c>
    </row>
    <row r="27" spans="1:7" ht="12.75">
      <c r="A27" s="26" t="s">
        <v>5</v>
      </c>
      <c r="B27" s="65" t="s">
        <v>164</v>
      </c>
      <c r="C27" s="12">
        <v>1565</v>
      </c>
      <c r="D27" s="12"/>
      <c r="E27" s="12">
        <v>197.2</v>
      </c>
      <c r="F27" s="13"/>
      <c r="G27" s="13">
        <f>(E27/C27)*100</f>
        <v>12.60063897763578</v>
      </c>
    </row>
    <row r="28" spans="1:7" ht="13.5" customHeight="1">
      <c r="A28" s="27" t="s">
        <v>18</v>
      </c>
      <c r="B28" s="65" t="s">
        <v>165</v>
      </c>
      <c r="C28" s="12">
        <v>19000</v>
      </c>
      <c r="D28" s="12"/>
      <c r="E28" s="12">
        <v>6023.1</v>
      </c>
      <c r="F28" s="13"/>
      <c r="G28" s="13">
        <f>(E28/C28)*100</f>
        <v>31.700526315789475</v>
      </c>
    </row>
    <row r="29" spans="1:7" ht="12.75">
      <c r="A29" s="25" t="s">
        <v>19</v>
      </c>
      <c r="B29" s="64" t="s">
        <v>166</v>
      </c>
      <c r="C29" s="14">
        <f>C30+C32+C31</f>
        <v>8200</v>
      </c>
      <c r="D29" s="14">
        <f>D30+D32</f>
        <v>0</v>
      </c>
      <c r="E29" s="14">
        <f>E30+E32+E31</f>
        <v>2969</v>
      </c>
      <c r="F29" s="15">
        <f>F30+F32</f>
        <v>0</v>
      </c>
      <c r="G29" s="15">
        <f>G30</f>
        <v>36.20731707317073</v>
      </c>
    </row>
    <row r="30" spans="1:7" ht="27" customHeight="1">
      <c r="A30" s="28" t="s">
        <v>62</v>
      </c>
      <c r="B30" s="65" t="s">
        <v>167</v>
      </c>
      <c r="C30" s="12">
        <v>8200</v>
      </c>
      <c r="D30" s="12"/>
      <c r="E30" s="12">
        <v>2969</v>
      </c>
      <c r="F30" s="13"/>
      <c r="G30" s="13">
        <f>(E30/C30)*100</f>
        <v>36.20731707317073</v>
      </c>
    </row>
    <row r="31" spans="1:7" ht="64.5" customHeight="1" hidden="1">
      <c r="A31" s="26" t="s">
        <v>98</v>
      </c>
      <c r="B31" s="65" t="s">
        <v>168</v>
      </c>
      <c r="C31" s="12">
        <v>0</v>
      </c>
      <c r="D31" s="12"/>
      <c r="E31" s="12">
        <v>0</v>
      </c>
      <c r="F31" s="13"/>
      <c r="G31" s="13" t="e">
        <f>(E31/C31)*100</f>
        <v>#DIV/0!</v>
      </c>
    </row>
    <row r="32" spans="1:7" ht="64.5" customHeight="1" hidden="1">
      <c r="A32" s="28" t="s">
        <v>85</v>
      </c>
      <c r="B32" s="65" t="s">
        <v>169</v>
      </c>
      <c r="C32" s="12">
        <v>0</v>
      </c>
      <c r="D32" s="12"/>
      <c r="E32" s="12">
        <v>0</v>
      </c>
      <c r="F32" s="13"/>
      <c r="G32" s="13" t="e">
        <f>(E32/C32)*100</f>
        <v>#DIV/0!</v>
      </c>
    </row>
    <row r="33" spans="1:7" ht="24" customHeight="1" hidden="1">
      <c r="A33" s="28" t="s">
        <v>126</v>
      </c>
      <c r="B33" s="64" t="s">
        <v>170</v>
      </c>
      <c r="C33" s="14">
        <f>C34</f>
        <v>0</v>
      </c>
      <c r="D33" s="14"/>
      <c r="E33" s="14">
        <f>E34</f>
        <v>0</v>
      </c>
      <c r="F33" s="15"/>
      <c r="G33" s="13" t="e">
        <f>(E33/C33)*100</f>
        <v>#DIV/0!</v>
      </c>
    </row>
    <row r="34" spans="1:7" ht="30" customHeight="1" hidden="1">
      <c r="A34" s="27" t="s">
        <v>127</v>
      </c>
      <c r="B34" s="65" t="s">
        <v>171</v>
      </c>
      <c r="C34" s="12">
        <v>0</v>
      </c>
      <c r="D34" s="12"/>
      <c r="E34" s="12">
        <v>0</v>
      </c>
      <c r="F34" s="13"/>
      <c r="G34" s="13" t="e">
        <f>(E34/C34)*100</f>
        <v>#DIV/0!</v>
      </c>
    </row>
    <row r="35" spans="1:7" s="77" customFormat="1" ht="22.5" customHeight="1">
      <c r="A35" s="73" t="s">
        <v>235</v>
      </c>
      <c r="B35" s="74"/>
      <c r="C35" s="9">
        <f>C7+C14+C20+C25+C29</f>
        <v>361349</v>
      </c>
      <c r="D35" s="9">
        <f>D7+D14+D20+D25+D29</f>
        <v>0</v>
      </c>
      <c r="E35" s="9">
        <f>E7+E14+E20+E25+E29</f>
        <v>164235.6</v>
      </c>
      <c r="F35" s="10"/>
      <c r="G35" s="75">
        <f>E35/C35</f>
        <v>0.45450686178735794</v>
      </c>
    </row>
    <row r="36" spans="1:7" ht="26.25" customHeight="1">
      <c r="A36" s="25" t="s">
        <v>27</v>
      </c>
      <c r="B36" s="64" t="s">
        <v>172</v>
      </c>
      <c r="C36" s="14">
        <f>C37+C38+C39</f>
        <v>26659</v>
      </c>
      <c r="D36" s="14"/>
      <c r="E36" s="14">
        <f>E37+E38+E39</f>
        <v>10241.2</v>
      </c>
      <c r="F36" s="15"/>
      <c r="G36" s="15">
        <f>(E36/C36)*100</f>
        <v>38.41554446903485</v>
      </c>
    </row>
    <row r="37" spans="1:7" ht="77.25" customHeight="1">
      <c r="A37" s="26" t="s">
        <v>43</v>
      </c>
      <c r="B37" s="65" t="s">
        <v>173</v>
      </c>
      <c r="C37" s="12">
        <v>25470</v>
      </c>
      <c r="D37" s="12"/>
      <c r="E37" s="12">
        <v>9403.2</v>
      </c>
      <c r="F37" s="13"/>
      <c r="G37" s="13">
        <f>(E37/C37)*100</f>
        <v>36.91872791519435</v>
      </c>
    </row>
    <row r="38" spans="1:7" ht="24.75" customHeight="1" hidden="1">
      <c r="A38" s="27" t="s">
        <v>64</v>
      </c>
      <c r="B38" s="65" t="s">
        <v>174</v>
      </c>
      <c r="C38" s="12">
        <v>0</v>
      </c>
      <c r="D38" s="12"/>
      <c r="E38" s="12">
        <v>0</v>
      </c>
      <c r="F38" s="13"/>
      <c r="G38" s="13">
        <v>0</v>
      </c>
    </row>
    <row r="39" spans="1:7" ht="69" customHeight="1">
      <c r="A39" s="26" t="s">
        <v>65</v>
      </c>
      <c r="B39" s="65" t="s">
        <v>175</v>
      </c>
      <c r="C39" s="12">
        <v>1189</v>
      </c>
      <c r="D39" s="12"/>
      <c r="E39" s="12">
        <v>838</v>
      </c>
      <c r="F39" s="13"/>
      <c r="G39" s="13">
        <f>E39/C39*100</f>
        <v>70.47939444911691</v>
      </c>
    </row>
    <row r="40" spans="1:7" ht="12.75">
      <c r="A40" s="25" t="s">
        <v>28</v>
      </c>
      <c r="B40" s="64" t="s">
        <v>176</v>
      </c>
      <c r="C40" s="14">
        <f>C41</f>
        <v>1822</v>
      </c>
      <c r="D40" s="14"/>
      <c r="E40" s="14">
        <f>E41</f>
        <v>1334.6</v>
      </c>
      <c r="F40" s="15"/>
      <c r="G40" s="15">
        <f>(E40/C40)*100</f>
        <v>73.24917672886937</v>
      </c>
    </row>
    <row r="41" spans="1:7" ht="21.75" customHeight="1">
      <c r="A41" s="26" t="s">
        <v>49</v>
      </c>
      <c r="B41" s="65" t="s">
        <v>177</v>
      </c>
      <c r="C41" s="12">
        <v>1822</v>
      </c>
      <c r="D41" s="12"/>
      <c r="E41" s="12">
        <v>1334.6</v>
      </c>
      <c r="F41" s="13"/>
      <c r="G41" s="13">
        <f>(E41/C41)*100</f>
        <v>73.24917672886937</v>
      </c>
    </row>
    <row r="42" spans="1:7" ht="28.5" customHeight="1">
      <c r="A42" s="25" t="s">
        <v>128</v>
      </c>
      <c r="B42" s="64" t="s">
        <v>178</v>
      </c>
      <c r="C42" s="14">
        <f>C43+C44</f>
        <v>1130</v>
      </c>
      <c r="D42" s="14"/>
      <c r="E42" s="14">
        <f>E43+E44</f>
        <v>101</v>
      </c>
      <c r="F42" s="15"/>
      <c r="G42" s="15">
        <f>E42/C42*100</f>
        <v>8.938053097345133</v>
      </c>
    </row>
    <row r="43" spans="1:7" ht="18" customHeight="1">
      <c r="A43" s="27" t="s">
        <v>66</v>
      </c>
      <c r="B43" s="65" t="s">
        <v>179</v>
      </c>
      <c r="C43" s="12">
        <v>16</v>
      </c>
      <c r="D43" s="12"/>
      <c r="E43" s="12">
        <v>9.5</v>
      </c>
      <c r="F43" s="13"/>
      <c r="G43" s="13">
        <f>E43/C43*100</f>
        <v>59.375</v>
      </c>
    </row>
    <row r="44" spans="1:7" ht="15" customHeight="1">
      <c r="A44" s="26" t="s">
        <v>67</v>
      </c>
      <c r="B44" s="65" t="s">
        <v>180</v>
      </c>
      <c r="C44" s="12">
        <v>1114</v>
      </c>
      <c r="D44" s="12"/>
      <c r="E44" s="12">
        <v>91.5</v>
      </c>
      <c r="F44" s="13"/>
      <c r="G44" s="13">
        <f>E44/C44*100</f>
        <v>8.213644524236983</v>
      </c>
    </row>
    <row r="45" spans="1:7" ht="23.25">
      <c r="A45" s="25" t="s">
        <v>35</v>
      </c>
      <c r="B45" s="64" t="s">
        <v>181</v>
      </c>
      <c r="C45" s="14">
        <f>C46+C47+C48</f>
        <v>608</v>
      </c>
      <c r="D45" s="14"/>
      <c r="E45" s="14">
        <f>E46+E47+E48</f>
        <v>248.8</v>
      </c>
      <c r="F45" s="15"/>
      <c r="G45" s="15">
        <f>(E45/C45)*100</f>
        <v>40.921052631578945</v>
      </c>
    </row>
    <row r="46" spans="1:7" ht="15" customHeight="1">
      <c r="A46" s="26" t="s">
        <v>68</v>
      </c>
      <c r="B46" s="65" t="s">
        <v>182</v>
      </c>
      <c r="C46" s="12">
        <v>28</v>
      </c>
      <c r="D46" s="12"/>
      <c r="E46" s="12">
        <v>24.8</v>
      </c>
      <c r="F46" s="13"/>
      <c r="G46" s="13">
        <f>E46/C46*100</f>
        <v>88.57142857142858</v>
      </c>
    </row>
    <row r="47" spans="1:7" ht="74.25" customHeight="1">
      <c r="A47" s="30" t="s">
        <v>69</v>
      </c>
      <c r="B47" s="65" t="s">
        <v>183</v>
      </c>
      <c r="C47" s="12">
        <v>0</v>
      </c>
      <c r="D47" s="12"/>
      <c r="E47" s="12">
        <v>40.1</v>
      </c>
      <c r="F47" s="13"/>
      <c r="G47" s="13" t="e">
        <f>E47/C47*100</f>
        <v>#DIV/0!</v>
      </c>
    </row>
    <row r="48" spans="1:7" ht="30" customHeight="1">
      <c r="A48" s="26" t="s">
        <v>70</v>
      </c>
      <c r="B48" s="65" t="s">
        <v>184</v>
      </c>
      <c r="C48" s="12">
        <v>580</v>
      </c>
      <c r="D48" s="12"/>
      <c r="E48" s="12">
        <v>183.9</v>
      </c>
      <c r="F48" s="13"/>
      <c r="G48" s="13">
        <f>E48/C48*100</f>
        <v>31.70689655172414</v>
      </c>
    </row>
    <row r="49" spans="1:7" ht="12.75">
      <c r="A49" s="25" t="s">
        <v>129</v>
      </c>
      <c r="B49" s="64" t="s">
        <v>185</v>
      </c>
      <c r="C49" s="14">
        <f>C50+C69+C71+C70</f>
        <v>335</v>
      </c>
      <c r="D49" s="14">
        <f>D50+D69+D71</f>
        <v>0</v>
      </c>
      <c r="E49" s="14">
        <f>E50+E69+E71+E70</f>
        <v>143.1</v>
      </c>
      <c r="F49" s="15"/>
      <c r="G49" s="15">
        <f>(E49/C49)*100</f>
        <v>42.71641791044776</v>
      </c>
    </row>
    <row r="50" spans="1:7" ht="38.25" customHeight="1">
      <c r="A50" s="26" t="s">
        <v>130</v>
      </c>
      <c r="B50" s="65" t="s">
        <v>186</v>
      </c>
      <c r="C50" s="12">
        <f>C51+C52+C53+C55+C57+C59+C61+C63+C65+C68</f>
        <v>175</v>
      </c>
      <c r="D50" s="12">
        <f>D51+D52+D53+D55+D57+D59+D61+D63+D65+D68</f>
        <v>0</v>
      </c>
      <c r="E50" s="12">
        <f>E51+E52+E53+E55+E57+E59+E61+E63+E65+E68</f>
        <v>77.2</v>
      </c>
      <c r="F50" s="78">
        <v>51</v>
      </c>
      <c r="G50" s="13">
        <f>(E50/C50)*100</f>
        <v>44.114285714285714</v>
      </c>
    </row>
    <row r="51" spans="1:7" ht="47.25" customHeight="1">
      <c r="A51" s="26" t="s">
        <v>219</v>
      </c>
      <c r="B51" s="65" t="s">
        <v>187</v>
      </c>
      <c r="C51" s="12">
        <v>6</v>
      </c>
      <c r="D51" s="12"/>
      <c r="E51" s="12">
        <v>7</v>
      </c>
      <c r="F51" s="79">
        <v>22</v>
      </c>
      <c r="G51" s="13">
        <v>0</v>
      </c>
    </row>
    <row r="52" spans="1:7" ht="70.5" customHeight="1">
      <c r="A52" s="26" t="s">
        <v>220</v>
      </c>
      <c r="B52" s="65" t="s">
        <v>188</v>
      </c>
      <c r="C52" s="12">
        <v>13</v>
      </c>
      <c r="D52" s="12"/>
      <c r="E52" s="12">
        <v>10.1</v>
      </c>
      <c r="F52" s="79">
        <v>71</v>
      </c>
      <c r="G52" s="13">
        <f>(E52/C52)*100</f>
        <v>77.6923076923077</v>
      </c>
    </row>
    <row r="53" spans="1:7" ht="47.25" customHeight="1">
      <c r="A53" s="26" t="s">
        <v>221</v>
      </c>
      <c r="B53" s="65" t="s">
        <v>189</v>
      </c>
      <c r="C53" s="12">
        <v>17</v>
      </c>
      <c r="D53" s="12"/>
      <c r="E53" s="12">
        <v>3.3</v>
      </c>
      <c r="F53" s="79">
        <v>0</v>
      </c>
      <c r="G53" s="13">
        <v>0</v>
      </c>
    </row>
    <row r="54" spans="1:7" ht="76.5" customHeight="1" hidden="1">
      <c r="A54" s="26" t="s">
        <v>222</v>
      </c>
      <c r="B54" s="65" t="s">
        <v>215</v>
      </c>
      <c r="C54" s="12">
        <v>0</v>
      </c>
      <c r="D54" s="12"/>
      <c r="E54" s="12">
        <v>0</v>
      </c>
      <c r="F54" s="79"/>
      <c r="G54" s="13"/>
    </row>
    <row r="55" spans="1:7" ht="51" customHeight="1">
      <c r="A55" s="80" t="s">
        <v>236</v>
      </c>
      <c r="B55" s="65" t="s">
        <v>237</v>
      </c>
      <c r="C55" s="12">
        <v>7</v>
      </c>
      <c r="D55" s="12"/>
      <c r="E55" s="12">
        <v>0</v>
      </c>
      <c r="F55" s="79"/>
      <c r="G55" s="13">
        <v>0</v>
      </c>
    </row>
    <row r="56" spans="1:7" ht="71.25" customHeight="1" hidden="1">
      <c r="A56" s="26" t="s">
        <v>142</v>
      </c>
      <c r="B56" s="65" t="s">
        <v>190</v>
      </c>
      <c r="C56" s="12"/>
      <c r="D56" s="12"/>
      <c r="E56" s="12"/>
      <c r="F56" s="79"/>
      <c r="G56" s="13"/>
    </row>
    <row r="57" spans="1:7" ht="71.25" customHeight="1">
      <c r="A57" s="81" t="s">
        <v>238</v>
      </c>
      <c r="B57" s="65" t="s">
        <v>239</v>
      </c>
      <c r="C57" s="12">
        <v>10</v>
      </c>
      <c r="D57" s="12"/>
      <c r="E57" s="12">
        <v>9</v>
      </c>
      <c r="F57" s="79"/>
      <c r="G57" s="13" t="s">
        <v>240</v>
      </c>
    </row>
    <row r="58" spans="1:7" ht="74.25" customHeight="1" hidden="1">
      <c r="A58" s="26" t="s">
        <v>223</v>
      </c>
      <c r="B58" s="65" t="s">
        <v>191</v>
      </c>
      <c r="C58" s="12"/>
      <c r="D58" s="12"/>
      <c r="E58" s="12"/>
      <c r="F58" s="79"/>
      <c r="G58" s="13"/>
    </row>
    <row r="59" spans="1:7" ht="74.25" customHeight="1">
      <c r="A59" s="82" t="s">
        <v>241</v>
      </c>
      <c r="B59" s="83" t="s">
        <v>242</v>
      </c>
      <c r="C59" s="12">
        <v>8</v>
      </c>
      <c r="D59" s="12"/>
      <c r="E59" s="12">
        <v>4.4</v>
      </c>
      <c r="F59" s="79"/>
      <c r="G59" s="13">
        <v>21.3</v>
      </c>
    </row>
    <row r="60" spans="1:7" ht="98.25" customHeight="1" hidden="1">
      <c r="A60" s="26" t="s">
        <v>224</v>
      </c>
      <c r="B60" s="65" t="s">
        <v>192</v>
      </c>
      <c r="C60" s="12"/>
      <c r="D60" s="12"/>
      <c r="E60" s="12"/>
      <c r="F60" s="79"/>
      <c r="G60" s="13"/>
    </row>
    <row r="61" spans="1:7" ht="72.75" customHeight="1">
      <c r="A61" s="84" t="s">
        <v>243</v>
      </c>
      <c r="B61" s="83" t="s">
        <v>244</v>
      </c>
      <c r="C61" s="12">
        <v>20</v>
      </c>
      <c r="D61" s="12"/>
      <c r="E61" s="12">
        <v>0.2</v>
      </c>
      <c r="F61" s="79"/>
      <c r="G61" s="13">
        <v>0.5</v>
      </c>
    </row>
    <row r="62" spans="1:7" ht="108" customHeight="1" hidden="1">
      <c r="A62" s="26" t="s">
        <v>225</v>
      </c>
      <c r="B62" s="65" t="s">
        <v>193</v>
      </c>
      <c r="C62" s="12"/>
      <c r="D62" s="12"/>
      <c r="E62" s="12"/>
      <c r="F62" s="79"/>
      <c r="G62" s="13"/>
    </row>
    <row r="63" spans="1:7" ht="54.75" customHeight="1">
      <c r="A63" s="85" t="s">
        <v>245</v>
      </c>
      <c r="B63" s="86" t="s">
        <v>246</v>
      </c>
      <c r="C63" s="12">
        <v>4</v>
      </c>
      <c r="D63" s="12"/>
      <c r="E63" s="12">
        <v>0.5</v>
      </c>
      <c r="F63" s="79"/>
      <c r="G63" s="13">
        <v>0</v>
      </c>
    </row>
    <row r="64" spans="1:7" ht="70.5" customHeight="1" hidden="1">
      <c r="A64" s="26" t="s">
        <v>226</v>
      </c>
      <c r="B64" s="65" t="s">
        <v>194</v>
      </c>
      <c r="C64" s="12"/>
      <c r="D64" s="12"/>
      <c r="E64" s="12"/>
      <c r="F64" s="79"/>
      <c r="G64" s="13"/>
    </row>
    <row r="65" spans="1:7" ht="59.25" customHeight="1">
      <c r="A65" s="85" t="s">
        <v>247</v>
      </c>
      <c r="B65" s="86" t="s">
        <v>248</v>
      </c>
      <c r="C65" s="12">
        <v>25</v>
      </c>
      <c r="D65" s="12"/>
      <c r="E65" s="12">
        <v>5.4</v>
      </c>
      <c r="F65" s="79"/>
      <c r="G65" s="13">
        <v>1.2</v>
      </c>
    </row>
    <row r="66" spans="1:7" ht="84" customHeight="1" hidden="1">
      <c r="A66" s="26" t="s">
        <v>227</v>
      </c>
      <c r="B66" s="65" t="s">
        <v>195</v>
      </c>
      <c r="C66" s="12"/>
      <c r="D66" s="12"/>
      <c r="E66" s="12"/>
      <c r="F66" s="79"/>
      <c r="G66" s="13"/>
    </row>
    <row r="67" spans="1:7" ht="51" customHeight="1" hidden="1">
      <c r="A67" s="26" t="s">
        <v>131</v>
      </c>
      <c r="B67" s="65" t="s">
        <v>196</v>
      </c>
      <c r="C67" s="12">
        <v>0</v>
      </c>
      <c r="D67" s="12"/>
      <c r="E67" s="12">
        <v>0</v>
      </c>
      <c r="F67" s="79">
        <v>347.5</v>
      </c>
      <c r="G67" s="13" t="e">
        <f aca="true" t="shared" si="1" ref="G67:G77">E67/C67*100</f>
        <v>#DIV/0!</v>
      </c>
    </row>
    <row r="68" spans="1:7" ht="60.75" customHeight="1">
      <c r="A68" s="27" t="s">
        <v>228</v>
      </c>
      <c r="B68" s="65" t="s">
        <v>197</v>
      </c>
      <c r="C68" s="12">
        <v>65</v>
      </c>
      <c r="D68" s="12"/>
      <c r="E68" s="12">
        <v>37.3</v>
      </c>
      <c r="F68" s="79">
        <v>87.6</v>
      </c>
      <c r="G68" s="13">
        <f t="shared" si="1"/>
        <v>57.38461538461538</v>
      </c>
    </row>
    <row r="69" spans="1:7" ht="35.25" customHeight="1">
      <c r="A69" s="26" t="s">
        <v>132</v>
      </c>
      <c r="B69" s="65" t="s">
        <v>198</v>
      </c>
      <c r="C69" s="12">
        <v>55</v>
      </c>
      <c r="D69" s="12"/>
      <c r="E69" s="12">
        <v>23</v>
      </c>
      <c r="F69" s="79">
        <v>221.8</v>
      </c>
      <c r="G69" s="13">
        <f t="shared" si="1"/>
        <v>41.81818181818181</v>
      </c>
    </row>
    <row r="70" spans="1:7" ht="99.75" customHeight="1">
      <c r="A70" s="26" t="s">
        <v>138</v>
      </c>
      <c r="B70" s="65" t="s">
        <v>199</v>
      </c>
      <c r="C70" s="12">
        <v>27.5</v>
      </c>
      <c r="D70" s="12"/>
      <c r="E70" s="12">
        <v>35.1</v>
      </c>
      <c r="F70" s="12">
        <v>3536.16</v>
      </c>
      <c r="G70" s="13">
        <f>E70/C70*100</f>
        <v>127.63636363636364</v>
      </c>
    </row>
    <row r="71" spans="1:7" ht="25.5" customHeight="1">
      <c r="A71" s="26" t="s">
        <v>133</v>
      </c>
      <c r="B71" s="65" t="s">
        <v>200</v>
      </c>
      <c r="C71" s="12">
        <v>77.5</v>
      </c>
      <c r="D71" s="12"/>
      <c r="E71" s="12">
        <v>7.8</v>
      </c>
      <c r="F71" s="79">
        <v>68.4</v>
      </c>
      <c r="G71" s="13">
        <f t="shared" si="1"/>
        <v>10.064516129032258</v>
      </c>
    </row>
    <row r="72" spans="1:7" ht="18" customHeight="1">
      <c r="A72" s="25" t="s">
        <v>78</v>
      </c>
      <c r="B72" s="66" t="s">
        <v>201</v>
      </c>
      <c r="C72" s="14">
        <v>701</v>
      </c>
      <c r="D72" s="14"/>
      <c r="E72" s="14">
        <v>314.8</v>
      </c>
      <c r="F72" s="15"/>
      <c r="G72" s="15">
        <f>E72/C72*100</f>
        <v>44.907275320970044</v>
      </c>
    </row>
    <row r="73" spans="1:7" ht="19.5" customHeight="1">
      <c r="A73" s="25" t="s">
        <v>212</v>
      </c>
      <c r="B73" s="66" t="s">
        <v>213</v>
      </c>
      <c r="C73" s="14">
        <v>198.8</v>
      </c>
      <c r="D73" s="14"/>
      <c r="E73" s="14">
        <v>0</v>
      </c>
      <c r="F73" s="15"/>
      <c r="G73" s="13">
        <f>E73/C73*100</f>
        <v>0</v>
      </c>
    </row>
    <row r="74" spans="1:7" ht="25.5" customHeight="1">
      <c r="A74" s="87" t="s">
        <v>249</v>
      </c>
      <c r="B74" s="87"/>
      <c r="C74" s="9">
        <f>C36+C40+C42+C45+C49+C72</f>
        <v>31255</v>
      </c>
      <c r="D74" s="9">
        <f>D36+D40+D42+D45+D49+D72</f>
        <v>0</v>
      </c>
      <c r="E74" s="9">
        <f>E36+E40+E42+E45+E49+E72</f>
        <v>12383.5</v>
      </c>
      <c r="F74" s="9">
        <f>F36+F40+F42+F45+F49+F72</f>
        <v>0</v>
      </c>
      <c r="G74" s="75">
        <f>E74/C74</f>
        <v>0.39620860662294033</v>
      </c>
    </row>
    <row r="75" spans="1:7" s="89" customFormat="1" ht="33" customHeight="1">
      <c r="A75" s="87" t="s">
        <v>51</v>
      </c>
      <c r="B75" s="87"/>
      <c r="C75" s="9">
        <f>C7+C14+C20+C25+C29+C36+C40+C42+C45+C49+C72+C33+C73</f>
        <v>392802.8</v>
      </c>
      <c r="D75" s="9">
        <f>D7+D14+D20+D25+D29+D36+D40+D42+D45+D49+D72+D33+D73</f>
        <v>0</v>
      </c>
      <c r="E75" s="9">
        <f>E7+E14+E20+E25+E29+E36+E40+E42+E45+E49+E72+E33+E73</f>
        <v>176619.1</v>
      </c>
      <c r="F75" s="10"/>
      <c r="G75" s="10">
        <f t="shared" si="1"/>
        <v>44.963808811953484</v>
      </c>
    </row>
    <row r="76" spans="1:7" ht="21" customHeight="1">
      <c r="A76" s="87" t="s">
        <v>32</v>
      </c>
      <c r="B76" s="64" t="s">
        <v>202</v>
      </c>
      <c r="C76" s="9">
        <f>C77+C84+C85</f>
        <v>1804680.2999999998</v>
      </c>
      <c r="D76" s="9">
        <f>D77+D84+D85</f>
        <v>0</v>
      </c>
      <c r="E76" s="9">
        <f>E77+E84+E85</f>
        <v>631828.6</v>
      </c>
      <c r="F76" s="10"/>
      <c r="G76" s="10">
        <f t="shared" si="1"/>
        <v>35.01055560921233</v>
      </c>
    </row>
    <row r="77" spans="1:7" ht="24.75" customHeight="1">
      <c r="A77" s="31" t="s">
        <v>79</v>
      </c>
      <c r="B77" s="64" t="s">
        <v>203</v>
      </c>
      <c r="C77" s="14">
        <f>C78+C81+C82+C83</f>
        <v>1793810.9</v>
      </c>
      <c r="D77" s="14">
        <f>D78+D81+D82+D83</f>
        <v>0</v>
      </c>
      <c r="E77" s="14">
        <f>E78+E81+E82+E83</f>
        <v>628044.8</v>
      </c>
      <c r="F77" s="15"/>
      <c r="G77" s="15">
        <f t="shared" si="1"/>
        <v>35.011761830636665</v>
      </c>
    </row>
    <row r="78" spans="1:7" ht="24.75" customHeight="1">
      <c r="A78" s="26" t="s">
        <v>80</v>
      </c>
      <c r="B78" s="65" t="s">
        <v>204</v>
      </c>
      <c r="C78" s="14">
        <f>C79+C80</f>
        <v>451565</v>
      </c>
      <c r="D78" s="14">
        <f>D79+D80</f>
        <v>0</v>
      </c>
      <c r="E78" s="14">
        <f>E79+E80</f>
        <v>182300</v>
      </c>
      <c r="F78" s="90">
        <f>F79</f>
        <v>0</v>
      </c>
      <c r="G78" s="90">
        <f>G79</f>
        <v>47.501842504136945</v>
      </c>
    </row>
    <row r="79" spans="1:7" ht="18" customHeight="1">
      <c r="A79" s="26" t="s">
        <v>86</v>
      </c>
      <c r="B79" s="65" t="s">
        <v>205</v>
      </c>
      <c r="C79" s="12">
        <v>359565</v>
      </c>
      <c r="D79" s="12"/>
      <c r="E79" s="12">
        <v>170800</v>
      </c>
      <c r="F79" s="13"/>
      <c r="G79" s="13">
        <f aca="true" t="shared" si="2" ref="G79:G84">E79/C79*100</f>
        <v>47.501842504136945</v>
      </c>
    </row>
    <row r="80" spans="1:7" ht="0" customHeight="1" hidden="1">
      <c r="A80" s="26" t="s">
        <v>141</v>
      </c>
      <c r="B80" s="65" t="s">
        <v>206</v>
      </c>
      <c r="C80" s="91">
        <v>92000</v>
      </c>
      <c r="D80" s="91"/>
      <c r="E80" s="91">
        <v>11500</v>
      </c>
      <c r="F80" s="61"/>
      <c r="G80" s="13">
        <f t="shared" si="2"/>
        <v>12.5</v>
      </c>
    </row>
    <row r="81" spans="1:7" ht="28.5" customHeight="1">
      <c r="A81" s="26" t="s">
        <v>53</v>
      </c>
      <c r="B81" s="65" t="s">
        <v>207</v>
      </c>
      <c r="C81" s="12">
        <v>155476.9</v>
      </c>
      <c r="D81" s="12"/>
      <c r="E81" s="12">
        <v>20524.2</v>
      </c>
      <c r="F81" s="13"/>
      <c r="G81" s="13">
        <f t="shared" si="2"/>
        <v>13.200803463408391</v>
      </c>
    </row>
    <row r="82" spans="1:7" ht="21.75" customHeight="1">
      <c r="A82" s="26" t="s">
        <v>81</v>
      </c>
      <c r="B82" s="65" t="s">
        <v>208</v>
      </c>
      <c r="C82" s="12">
        <v>1051975.4</v>
      </c>
      <c r="D82" s="12"/>
      <c r="E82" s="12">
        <v>404398.4</v>
      </c>
      <c r="F82" s="13"/>
      <c r="G82" s="13">
        <f t="shared" si="2"/>
        <v>38.44181147201732</v>
      </c>
    </row>
    <row r="83" spans="1:7" ht="12.75">
      <c r="A83" s="26" t="s">
        <v>34</v>
      </c>
      <c r="B83" s="65" t="s">
        <v>209</v>
      </c>
      <c r="C83" s="12">
        <v>134793.6</v>
      </c>
      <c r="D83" s="12"/>
      <c r="E83" s="12">
        <v>20822.2</v>
      </c>
      <c r="F83" s="13"/>
      <c r="G83" s="13">
        <f t="shared" si="2"/>
        <v>15.447469316050613</v>
      </c>
    </row>
    <row r="84" spans="1:7" ht="12.75">
      <c r="A84" s="26" t="s">
        <v>87</v>
      </c>
      <c r="B84" s="65" t="s">
        <v>210</v>
      </c>
      <c r="C84" s="12">
        <v>10869.4</v>
      </c>
      <c r="D84" s="12"/>
      <c r="E84" s="12">
        <v>3889.1</v>
      </c>
      <c r="F84" s="13"/>
      <c r="G84" s="13">
        <f t="shared" si="2"/>
        <v>35.78026386001068</v>
      </c>
    </row>
    <row r="85" spans="1:7" ht="35.25" customHeight="1">
      <c r="A85" s="26" t="s">
        <v>56</v>
      </c>
      <c r="B85" s="65" t="s">
        <v>211</v>
      </c>
      <c r="C85" s="12"/>
      <c r="D85" s="12"/>
      <c r="E85" s="12">
        <v>-105.3</v>
      </c>
      <c r="F85" s="13"/>
      <c r="G85" s="13"/>
    </row>
    <row r="86" spans="1:7" ht="15">
      <c r="A86" s="87" t="s">
        <v>20</v>
      </c>
      <c r="B86" s="64"/>
      <c r="C86" s="9">
        <f>C75+C76</f>
        <v>2197483.0999999996</v>
      </c>
      <c r="D86" s="9"/>
      <c r="E86" s="9">
        <f>E75+E76</f>
        <v>808447.7</v>
      </c>
      <c r="F86" s="10"/>
      <c r="G86" s="10">
        <f>E86/C86*100</f>
        <v>36.78971182986573</v>
      </c>
    </row>
    <row r="87" spans="1:7" ht="12.75">
      <c r="A87" s="87" t="s">
        <v>21</v>
      </c>
      <c r="B87" s="67"/>
      <c r="C87" s="14"/>
      <c r="D87" s="14"/>
      <c r="E87" s="14"/>
      <c r="F87" s="15"/>
      <c r="G87" s="15"/>
    </row>
    <row r="88" spans="1:7" ht="12.75">
      <c r="A88" s="26" t="s">
        <v>29</v>
      </c>
      <c r="B88" s="68">
        <v>100</v>
      </c>
      <c r="C88" s="12">
        <v>100095.4</v>
      </c>
      <c r="D88" s="12"/>
      <c r="E88" s="12">
        <v>36953.8</v>
      </c>
      <c r="F88" s="13"/>
      <c r="G88" s="13">
        <f aca="true" t="shared" si="3" ref="G88:G93">(E88/C88)*100</f>
        <v>36.91857967499006</v>
      </c>
    </row>
    <row r="89" spans="1:7" ht="24">
      <c r="A89" s="26" t="s">
        <v>30</v>
      </c>
      <c r="B89" s="68">
        <v>300</v>
      </c>
      <c r="C89" s="12">
        <v>12637.5</v>
      </c>
      <c r="D89" s="12"/>
      <c r="E89" s="12">
        <v>4776.7</v>
      </c>
      <c r="F89" s="13"/>
      <c r="G89" s="13">
        <f t="shared" si="3"/>
        <v>37.79782393669634</v>
      </c>
    </row>
    <row r="90" spans="1:7" ht="12.75">
      <c r="A90" s="26" t="s">
        <v>31</v>
      </c>
      <c r="B90" s="68">
        <v>400</v>
      </c>
      <c r="C90" s="12">
        <v>164965.9</v>
      </c>
      <c r="D90" s="12"/>
      <c r="E90" s="12">
        <v>36924.3</v>
      </c>
      <c r="F90" s="13"/>
      <c r="G90" s="13">
        <f t="shared" si="3"/>
        <v>22.38298945418417</v>
      </c>
    </row>
    <row r="91" spans="1:7" ht="12.75">
      <c r="A91" s="26" t="s">
        <v>39</v>
      </c>
      <c r="B91" s="68">
        <v>500</v>
      </c>
      <c r="C91" s="12">
        <v>360463.1</v>
      </c>
      <c r="D91" s="12"/>
      <c r="E91" s="12">
        <v>138096.9</v>
      </c>
      <c r="F91" s="13"/>
      <c r="G91" s="13">
        <f t="shared" si="3"/>
        <v>38.31096719747458</v>
      </c>
    </row>
    <row r="92" spans="1:7" ht="12.75">
      <c r="A92" s="26" t="s">
        <v>22</v>
      </c>
      <c r="B92" s="68">
        <v>700</v>
      </c>
      <c r="C92" s="12">
        <v>1040845.9</v>
      </c>
      <c r="D92" s="12"/>
      <c r="E92" s="12">
        <v>434197.7</v>
      </c>
      <c r="F92" s="13"/>
      <c r="G92" s="13">
        <f t="shared" si="3"/>
        <v>41.715848618897375</v>
      </c>
    </row>
    <row r="93" spans="1:7" ht="12.75">
      <c r="A93" s="26" t="s">
        <v>134</v>
      </c>
      <c r="B93" s="68">
        <v>800</v>
      </c>
      <c r="C93" s="12">
        <v>102512.5</v>
      </c>
      <c r="D93" s="12"/>
      <c r="E93" s="12">
        <v>41851.1</v>
      </c>
      <c r="F93" s="13"/>
      <c r="G93" s="13">
        <f t="shared" si="3"/>
        <v>40.825362760638946</v>
      </c>
    </row>
    <row r="94" spans="1:7" ht="12.75" hidden="1">
      <c r="A94" s="26" t="s">
        <v>37</v>
      </c>
      <c r="B94" s="68">
        <v>900</v>
      </c>
      <c r="C94" s="12"/>
      <c r="D94" s="12"/>
      <c r="E94" s="12"/>
      <c r="F94" s="13"/>
      <c r="G94" s="13"/>
    </row>
    <row r="95" spans="1:7" ht="12.75" hidden="1">
      <c r="A95" s="26" t="s">
        <v>37</v>
      </c>
      <c r="B95" s="68">
        <v>900</v>
      </c>
      <c r="C95" s="12">
        <v>0</v>
      </c>
      <c r="D95" s="12"/>
      <c r="E95" s="12">
        <v>0</v>
      </c>
      <c r="F95" s="13"/>
      <c r="G95" s="13"/>
    </row>
    <row r="96" spans="1:7" ht="12.75">
      <c r="A96" s="26" t="s">
        <v>23</v>
      </c>
      <c r="B96" s="68">
        <v>1000</v>
      </c>
      <c r="C96" s="12">
        <v>374137.2</v>
      </c>
      <c r="D96" s="12"/>
      <c r="E96" s="12">
        <v>82150.5</v>
      </c>
      <c r="F96" s="13"/>
      <c r="G96" s="13">
        <f>(E96/C96)*100</f>
        <v>21.957319400476617</v>
      </c>
    </row>
    <row r="97" spans="1:7" ht="12.75">
      <c r="A97" s="26" t="s">
        <v>46</v>
      </c>
      <c r="B97" s="68">
        <v>1100</v>
      </c>
      <c r="C97" s="12">
        <v>54860.3</v>
      </c>
      <c r="D97" s="12"/>
      <c r="E97" s="12">
        <v>21543.2</v>
      </c>
      <c r="F97" s="13"/>
      <c r="G97" s="13">
        <f>(E97/C97)*100</f>
        <v>39.26919830915981</v>
      </c>
    </row>
    <row r="98" spans="1:7" ht="12.75">
      <c r="A98" s="26" t="s">
        <v>47</v>
      </c>
      <c r="B98" s="68">
        <v>1200</v>
      </c>
      <c r="C98" s="12">
        <v>10793.6</v>
      </c>
      <c r="D98" s="12"/>
      <c r="E98" s="12">
        <v>4455.6</v>
      </c>
      <c r="F98" s="13"/>
      <c r="G98" s="13">
        <f>(E98/C98)*100</f>
        <v>41.28001778831901</v>
      </c>
    </row>
    <row r="99" spans="1:7" ht="26.25">
      <c r="A99" s="70" t="s">
        <v>256</v>
      </c>
      <c r="B99" s="68">
        <v>1300</v>
      </c>
      <c r="C99" s="12">
        <v>86.4</v>
      </c>
      <c r="D99" s="12"/>
      <c r="E99" s="12">
        <v>4.6</v>
      </c>
      <c r="F99" s="13"/>
      <c r="G99" s="13">
        <f>(E99/C99)*100</f>
        <v>5.3240740740740735</v>
      </c>
    </row>
    <row r="100" spans="1:7" ht="15">
      <c r="A100" s="87" t="s">
        <v>24</v>
      </c>
      <c r="B100" s="64"/>
      <c r="C100" s="9">
        <f>SUM(C88:C99)</f>
        <v>2221397.8</v>
      </c>
      <c r="D100" s="9">
        <f>SUM(D88:D99)</f>
        <v>0</v>
      </c>
      <c r="E100" s="9">
        <f>SUM(E88:E99)</f>
        <v>800954.3999999999</v>
      </c>
      <c r="F100" s="10">
        <f>SUM(F88:F99)</f>
        <v>0</v>
      </c>
      <c r="G100" s="10">
        <f>E100/C100*100</f>
        <v>36.05632453583955</v>
      </c>
    </row>
    <row r="101" spans="1:7" ht="21.75" customHeight="1">
      <c r="A101" s="50"/>
      <c r="B101" s="69"/>
      <c r="C101" s="51"/>
      <c r="D101" s="51"/>
      <c r="E101" s="52"/>
      <c r="F101" s="53"/>
      <c r="G101" s="53"/>
    </row>
    <row r="102" spans="1:4" ht="23.25">
      <c r="A102" s="33" t="s">
        <v>7</v>
      </c>
      <c r="B102" s="34">
        <f>C100-C86</f>
        <v>23914.700000000186</v>
      </c>
      <c r="C102" s="34">
        <f>E100-E86</f>
        <v>-7493.300000000047</v>
      </c>
      <c r="D102" s="55"/>
    </row>
    <row r="103" spans="1:7" ht="24">
      <c r="A103" s="37" t="s">
        <v>8</v>
      </c>
      <c r="B103" s="38">
        <f>B104+B107</f>
        <v>10000</v>
      </c>
      <c r="C103" s="39">
        <f>C104+C107</f>
        <v>0</v>
      </c>
      <c r="D103" s="62"/>
      <c r="G103" s="35"/>
    </row>
    <row r="104" spans="1:4" ht="13.5">
      <c r="A104" s="33" t="s">
        <v>9</v>
      </c>
      <c r="B104" s="40">
        <f>B105+B106</f>
        <v>10000</v>
      </c>
      <c r="C104" s="41">
        <v>0</v>
      </c>
      <c r="D104" s="56"/>
    </row>
    <row r="105" spans="1:7" ht="24">
      <c r="A105" s="26" t="s">
        <v>144</v>
      </c>
      <c r="B105" s="42">
        <v>10000</v>
      </c>
      <c r="C105" s="43">
        <v>0</v>
      </c>
      <c r="D105" s="57"/>
      <c r="G105" s="35"/>
    </row>
    <row r="106" spans="1:4" ht="24" hidden="1">
      <c r="A106" s="26" t="s">
        <v>135</v>
      </c>
      <c r="B106" s="38"/>
      <c r="C106" s="44"/>
      <c r="D106" s="58"/>
    </row>
    <row r="107" spans="1:4" ht="23.25" hidden="1">
      <c r="A107" s="33" t="s">
        <v>136</v>
      </c>
      <c r="B107" s="45">
        <f>B108+B109</f>
        <v>0</v>
      </c>
      <c r="C107" s="46">
        <f>C108+C109</f>
        <v>0</v>
      </c>
      <c r="D107" s="55"/>
    </row>
    <row r="108" spans="1:4" ht="37.5" customHeight="1" hidden="1">
      <c r="A108" s="26" t="s">
        <v>214</v>
      </c>
      <c r="B108" s="38"/>
      <c r="C108" s="44"/>
      <c r="D108" s="58"/>
    </row>
    <row r="109" spans="1:4" ht="36" hidden="1">
      <c r="A109" s="26" t="s">
        <v>140</v>
      </c>
      <c r="B109" s="38"/>
      <c r="C109" s="44"/>
      <c r="D109" s="58"/>
    </row>
    <row r="110" spans="1:4" ht="23.25" hidden="1">
      <c r="A110" s="25" t="s">
        <v>82</v>
      </c>
      <c r="B110" s="34">
        <v>0</v>
      </c>
      <c r="C110" s="47">
        <v>0</v>
      </c>
      <c r="D110" s="58"/>
    </row>
    <row r="111" spans="1:4" ht="23.25">
      <c r="A111" s="33" t="s">
        <v>255</v>
      </c>
      <c r="B111" s="34">
        <f>B102-B103</f>
        <v>13914.700000000186</v>
      </c>
      <c r="C111" s="63">
        <f>C102-C103</f>
        <v>-7493.300000000047</v>
      </c>
      <c r="D111" s="59"/>
    </row>
  </sheetData>
  <sheetProtection/>
  <mergeCells count="6">
    <mergeCell ref="A1:G1"/>
    <mergeCell ref="A2:A5"/>
    <mergeCell ref="B2:B5"/>
    <mergeCell ref="C2:C5"/>
    <mergeCell ref="E2:E5"/>
    <mergeCell ref="G2:G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11"/>
  <sheetViews>
    <sheetView zoomScalePageLayoutView="0" workbookViewId="0" topLeftCell="A92">
      <selection activeCell="E103" sqref="E103"/>
    </sheetView>
  </sheetViews>
  <sheetFormatPr defaultColWidth="9.00390625" defaultRowHeight="12.75"/>
  <cols>
    <col min="1" max="1" width="43.50390625" style="48" customWidth="1"/>
    <col min="2" max="2" width="14.625" style="36" customWidth="1"/>
    <col min="3" max="3" width="15.375" style="49" customWidth="1"/>
    <col min="4" max="4" width="15.375" style="49" hidden="1" customWidth="1"/>
    <col min="5" max="5" width="17.00390625" style="35" customWidth="1"/>
    <col min="6" max="6" width="13.875" style="36" hidden="1" customWidth="1"/>
    <col min="7" max="7" width="15.375" style="36" customWidth="1"/>
    <col min="8" max="8" width="21.625" style="71" customWidth="1"/>
    <col min="9" max="9" width="17.125" style="22" customWidth="1"/>
    <col min="10" max="10" width="11.50390625" style="22" customWidth="1"/>
    <col min="11" max="11" width="8.875" style="22" customWidth="1"/>
    <col min="12" max="12" width="15.375" style="22" customWidth="1"/>
    <col min="13" max="16384" width="8.875" style="22" customWidth="1"/>
  </cols>
  <sheetData>
    <row r="1" spans="1:7" ht="39" customHeight="1" thickBot="1">
      <c r="A1" s="96" t="s">
        <v>260</v>
      </c>
      <c r="B1" s="96"/>
      <c r="C1" s="96"/>
      <c r="D1" s="96"/>
      <c r="E1" s="96"/>
      <c r="F1" s="96"/>
      <c r="G1" s="96"/>
    </row>
    <row r="2" spans="1:7" ht="9.75" customHeight="1">
      <c r="A2" s="93" t="s">
        <v>15</v>
      </c>
      <c r="B2" s="106" t="s">
        <v>145</v>
      </c>
      <c r="C2" s="109" t="s">
        <v>137</v>
      </c>
      <c r="D2" s="1"/>
      <c r="E2" s="100" t="s">
        <v>139</v>
      </c>
      <c r="F2" s="2"/>
      <c r="G2" s="103" t="s">
        <v>0</v>
      </c>
    </row>
    <row r="3" spans="1:7" ht="12.75" customHeight="1">
      <c r="A3" s="94"/>
      <c r="B3" s="107"/>
      <c r="C3" s="110"/>
      <c r="D3" s="3"/>
      <c r="E3" s="101"/>
      <c r="F3" s="4"/>
      <c r="G3" s="104"/>
    </row>
    <row r="4" spans="1:7" ht="5.25" customHeight="1">
      <c r="A4" s="94"/>
      <c r="B4" s="107"/>
      <c r="C4" s="110"/>
      <c r="D4" s="3"/>
      <c r="E4" s="101"/>
      <c r="F4" s="4"/>
      <c r="G4" s="104"/>
    </row>
    <row r="5" spans="1:7" ht="10.5" customHeight="1">
      <c r="A5" s="95"/>
      <c r="B5" s="108"/>
      <c r="C5" s="111"/>
      <c r="D5" s="5"/>
      <c r="E5" s="102"/>
      <c r="F5" s="6"/>
      <c r="G5" s="105"/>
    </row>
    <row r="6" spans="1:8" s="24" customFormat="1" ht="12.75">
      <c r="A6" s="23">
        <v>1</v>
      </c>
      <c r="B6" s="8">
        <v>2</v>
      </c>
      <c r="C6" s="7">
        <v>3</v>
      </c>
      <c r="D6" s="8"/>
      <c r="E6" s="8">
        <v>4</v>
      </c>
      <c r="F6" s="8"/>
      <c r="G6" s="8">
        <v>5</v>
      </c>
      <c r="H6" s="72"/>
    </row>
    <row r="7" spans="1:7" ht="12.75">
      <c r="A7" s="25" t="s">
        <v>25</v>
      </c>
      <c r="B7" s="64" t="s">
        <v>146</v>
      </c>
      <c r="C7" s="14">
        <f>C9+C10+C11+C12+C13</f>
        <v>277709</v>
      </c>
      <c r="D7" s="14"/>
      <c r="E7" s="14">
        <f>E9+E10+E11+E12+E13</f>
        <v>146905.9</v>
      </c>
      <c r="F7" s="15"/>
      <c r="G7" s="15">
        <f aca="true" t="shared" si="0" ref="G7:G20">(E7/C7)*100</f>
        <v>52.89922184732939</v>
      </c>
    </row>
    <row r="8" spans="1:7" ht="12.75">
      <c r="A8" s="26" t="s">
        <v>122</v>
      </c>
      <c r="B8" s="65" t="s">
        <v>229</v>
      </c>
      <c r="C8" s="12">
        <f>C9+C10+C11+C12+C13</f>
        <v>277709</v>
      </c>
      <c r="D8" s="12">
        <f>D9+D10+D11+D12+D13</f>
        <v>0</v>
      </c>
      <c r="E8" s="12">
        <f>E9+E10+E11+E12+E13</f>
        <v>146905.9</v>
      </c>
      <c r="F8" s="13"/>
      <c r="G8" s="13">
        <f t="shared" si="0"/>
        <v>52.89922184732939</v>
      </c>
    </row>
    <row r="9" spans="1:7" ht="72.75" customHeight="1">
      <c r="A9" s="26" t="s">
        <v>50</v>
      </c>
      <c r="B9" s="65" t="s">
        <v>147</v>
      </c>
      <c r="C9" s="12">
        <v>275272</v>
      </c>
      <c r="D9" s="12"/>
      <c r="E9" s="12">
        <v>144338.9</v>
      </c>
      <c r="F9" s="13"/>
      <c r="G9" s="13">
        <f t="shared" si="0"/>
        <v>52.43500973582492</v>
      </c>
    </row>
    <row r="10" spans="1:7" ht="95.25" customHeight="1">
      <c r="A10" s="26" t="s">
        <v>230</v>
      </c>
      <c r="B10" s="65" t="s">
        <v>148</v>
      </c>
      <c r="C10" s="12">
        <v>62</v>
      </c>
      <c r="D10" s="12"/>
      <c r="E10" s="12">
        <v>534</v>
      </c>
      <c r="F10" s="13"/>
      <c r="G10" s="13">
        <v>0</v>
      </c>
    </row>
    <row r="11" spans="1:7" ht="39" customHeight="1">
      <c r="A11" s="26" t="s">
        <v>231</v>
      </c>
      <c r="B11" s="65" t="s">
        <v>149</v>
      </c>
      <c r="C11" s="12">
        <v>2200</v>
      </c>
      <c r="D11" s="12"/>
      <c r="E11" s="12">
        <v>1683.7</v>
      </c>
      <c r="F11" s="13"/>
      <c r="G11" s="13">
        <f t="shared" si="0"/>
        <v>76.53181818181818</v>
      </c>
    </row>
    <row r="12" spans="1:7" ht="72">
      <c r="A12" s="26" t="s">
        <v>123</v>
      </c>
      <c r="B12" s="65" t="s">
        <v>150</v>
      </c>
      <c r="C12" s="12">
        <v>23</v>
      </c>
      <c r="D12" s="12"/>
      <c r="E12" s="12">
        <v>0</v>
      </c>
      <c r="F12" s="13"/>
      <c r="G12" s="13">
        <f t="shared" si="0"/>
        <v>0</v>
      </c>
    </row>
    <row r="13" spans="1:7" ht="84" customHeight="1">
      <c r="A13" s="26" t="s">
        <v>217</v>
      </c>
      <c r="B13" s="65" t="s">
        <v>218</v>
      </c>
      <c r="C13" s="12">
        <v>152</v>
      </c>
      <c r="D13" s="12"/>
      <c r="E13" s="12">
        <v>349.3</v>
      </c>
      <c r="F13" s="13"/>
      <c r="G13" s="13">
        <f t="shared" si="0"/>
        <v>229.80263157894737</v>
      </c>
    </row>
    <row r="14" spans="1:7" ht="23.25">
      <c r="A14" s="25" t="s">
        <v>1</v>
      </c>
      <c r="B14" s="64" t="s">
        <v>151</v>
      </c>
      <c r="C14" s="14">
        <f>C16+C17+C18+C19</f>
        <v>11045</v>
      </c>
      <c r="D14" s="14"/>
      <c r="E14" s="14">
        <f>E16+E17+E18+E19</f>
        <v>5981.4</v>
      </c>
      <c r="F14" s="15"/>
      <c r="G14" s="15">
        <f t="shared" si="0"/>
        <v>54.154821186057035</v>
      </c>
    </row>
    <row r="15" spans="1:7" ht="24">
      <c r="A15" s="26" t="s">
        <v>124</v>
      </c>
      <c r="B15" s="65" t="s">
        <v>152</v>
      </c>
      <c r="C15" s="12">
        <f>C16+C17+C18+C19</f>
        <v>11045</v>
      </c>
      <c r="D15" s="12">
        <f>D16+D17+D18+D19</f>
        <v>0</v>
      </c>
      <c r="E15" s="12">
        <f>E16+E17+E18+E19</f>
        <v>5981.4</v>
      </c>
      <c r="F15" s="13"/>
      <c r="G15" s="13">
        <f t="shared" si="0"/>
        <v>54.154821186057035</v>
      </c>
    </row>
    <row r="16" spans="1:7" ht="60">
      <c r="A16" s="26" t="s">
        <v>2</v>
      </c>
      <c r="B16" s="65" t="s">
        <v>153</v>
      </c>
      <c r="C16" s="12">
        <v>4994</v>
      </c>
      <c r="D16" s="12"/>
      <c r="E16" s="12">
        <v>2944.2</v>
      </c>
      <c r="F16" s="13"/>
      <c r="G16" s="13">
        <f t="shared" si="0"/>
        <v>58.9547456948338</v>
      </c>
    </row>
    <row r="17" spans="1:7" ht="74.25" customHeight="1">
      <c r="A17" s="26" t="s">
        <v>232</v>
      </c>
      <c r="B17" s="65" t="s">
        <v>154</v>
      </c>
      <c r="C17" s="12">
        <v>28</v>
      </c>
      <c r="D17" s="12"/>
      <c r="E17" s="12">
        <v>17.3</v>
      </c>
      <c r="F17" s="13"/>
      <c r="G17" s="13">
        <f t="shared" si="0"/>
        <v>61.78571428571429</v>
      </c>
    </row>
    <row r="18" spans="1:7" ht="60">
      <c r="A18" s="26" t="s">
        <v>233</v>
      </c>
      <c r="B18" s="65" t="s">
        <v>155</v>
      </c>
      <c r="C18" s="12">
        <v>6649</v>
      </c>
      <c r="D18" s="12"/>
      <c r="E18" s="12">
        <v>3391.5</v>
      </c>
      <c r="F18" s="13"/>
      <c r="G18" s="13">
        <f t="shared" si="0"/>
        <v>51.00767032636486</v>
      </c>
    </row>
    <row r="19" spans="1:7" ht="60">
      <c r="A19" s="26" t="s">
        <v>234</v>
      </c>
      <c r="B19" s="65" t="s">
        <v>156</v>
      </c>
      <c r="C19" s="12">
        <v>-626</v>
      </c>
      <c r="D19" s="12"/>
      <c r="E19" s="12">
        <v>-371.6</v>
      </c>
      <c r="F19" s="13"/>
      <c r="G19" s="13">
        <f t="shared" si="0"/>
        <v>59.361022364217256</v>
      </c>
    </row>
    <row r="20" spans="1:7" ht="12.75">
      <c r="A20" s="25" t="s">
        <v>16</v>
      </c>
      <c r="B20" s="64" t="s">
        <v>157</v>
      </c>
      <c r="C20" s="14">
        <f>C22+C23+C24+C21</f>
        <v>38550</v>
      </c>
      <c r="D20" s="14"/>
      <c r="E20" s="14">
        <f>E22+E23+E24+E21</f>
        <v>29457.3</v>
      </c>
      <c r="F20" s="15"/>
      <c r="G20" s="15">
        <f t="shared" si="0"/>
        <v>76.41322957198443</v>
      </c>
    </row>
    <row r="21" spans="1:7" ht="24">
      <c r="A21" s="26" t="s">
        <v>125</v>
      </c>
      <c r="B21" s="65" t="s">
        <v>158</v>
      </c>
      <c r="C21" s="12">
        <v>25630</v>
      </c>
      <c r="D21" s="12"/>
      <c r="E21" s="12">
        <v>25046.8</v>
      </c>
      <c r="F21" s="15"/>
      <c r="G21" s="13">
        <f>E21/C21*100</f>
        <v>97.72454155286773</v>
      </c>
    </row>
    <row r="22" spans="1:7" ht="25.5" customHeight="1">
      <c r="A22" s="26" t="s">
        <v>26</v>
      </c>
      <c r="B22" s="65" t="s">
        <v>159</v>
      </c>
      <c r="C22" s="12">
        <v>50</v>
      </c>
      <c r="D22" s="12"/>
      <c r="E22" s="12">
        <v>33.4</v>
      </c>
      <c r="F22" s="13"/>
      <c r="G22" s="13">
        <f>(E22/C22)*100</f>
        <v>66.8</v>
      </c>
    </row>
    <row r="23" spans="1:7" ht="12.75">
      <c r="A23" s="26" t="s">
        <v>143</v>
      </c>
      <c r="B23" s="65" t="s">
        <v>160</v>
      </c>
      <c r="C23" s="12">
        <v>10</v>
      </c>
      <c r="D23" s="12"/>
      <c r="E23" s="12">
        <v>1.1</v>
      </c>
      <c r="F23" s="13"/>
      <c r="G23" s="13">
        <v>0</v>
      </c>
    </row>
    <row r="24" spans="1:7" ht="25.5" customHeight="1">
      <c r="A24" s="26" t="s">
        <v>60</v>
      </c>
      <c r="B24" s="65" t="s">
        <v>161</v>
      </c>
      <c r="C24" s="12">
        <v>12860</v>
      </c>
      <c r="D24" s="12"/>
      <c r="E24" s="12">
        <v>4376</v>
      </c>
      <c r="F24" s="13"/>
      <c r="G24" s="13">
        <f>(E24/C24)*100</f>
        <v>34.027993779160184</v>
      </c>
    </row>
    <row r="25" spans="1:7" ht="12.75">
      <c r="A25" s="25" t="s">
        <v>17</v>
      </c>
      <c r="B25" s="64" t="s">
        <v>162</v>
      </c>
      <c r="C25" s="14">
        <f>C26+C28+C27</f>
        <v>25845</v>
      </c>
      <c r="D25" s="14"/>
      <c r="E25" s="14">
        <f>E26+E28+E27</f>
        <v>7936.7</v>
      </c>
      <c r="F25" s="15"/>
      <c r="G25" s="15">
        <f>(E25/C25)*100</f>
        <v>30.70884116850455</v>
      </c>
    </row>
    <row r="26" spans="1:7" ht="15" customHeight="1">
      <c r="A26" s="26" t="s">
        <v>61</v>
      </c>
      <c r="B26" s="65" t="s">
        <v>163</v>
      </c>
      <c r="C26" s="12">
        <v>5280</v>
      </c>
      <c r="D26" s="12"/>
      <c r="E26" s="12">
        <v>711.3</v>
      </c>
      <c r="F26" s="13"/>
      <c r="G26" s="13">
        <f>(E26/C26)*100</f>
        <v>13.471590909090908</v>
      </c>
    </row>
    <row r="27" spans="1:7" ht="12.75">
      <c r="A27" s="26" t="s">
        <v>5</v>
      </c>
      <c r="B27" s="65" t="s">
        <v>164</v>
      </c>
      <c r="C27" s="12">
        <v>1565</v>
      </c>
      <c r="D27" s="12"/>
      <c r="E27" s="12">
        <v>221.9</v>
      </c>
      <c r="F27" s="13"/>
      <c r="G27" s="13">
        <f>(E27/C27)*100</f>
        <v>14.178913738019169</v>
      </c>
    </row>
    <row r="28" spans="1:7" ht="13.5" customHeight="1">
      <c r="A28" s="27" t="s">
        <v>18</v>
      </c>
      <c r="B28" s="65" t="s">
        <v>165</v>
      </c>
      <c r="C28" s="12">
        <v>19000</v>
      </c>
      <c r="D28" s="12"/>
      <c r="E28" s="12">
        <v>7003.5</v>
      </c>
      <c r="F28" s="13"/>
      <c r="G28" s="13">
        <f>(E28/C28)*100</f>
        <v>36.86052631578947</v>
      </c>
    </row>
    <row r="29" spans="1:7" ht="12.75">
      <c r="A29" s="25" t="s">
        <v>19</v>
      </c>
      <c r="B29" s="64" t="s">
        <v>166</v>
      </c>
      <c r="C29" s="14">
        <f>C30+C32+C31</f>
        <v>8200</v>
      </c>
      <c r="D29" s="14">
        <f>D30+D32</f>
        <v>0</v>
      </c>
      <c r="E29" s="14">
        <f>E30+E32+E31</f>
        <v>3548.2</v>
      </c>
      <c r="F29" s="15">
        <f>F30+F32</f>
        <v>0</v>
      </c>
      <c r="G29" s="15">
        <f>G30</f>
        <v>43.270731707317076</v>
      </c>
    </row>
    <row r="30" spans="1:7" ht="27" customHeight="1">
      <c r="A30" s="28" t="s">
        <v>62</v>
      </c>
      <c r="B30" s="65" t="s">
        <v>167</v>
      </c>
      <c r="C30" s="12">
        <v>8200</v>
      </c>
      <c r="D30" s="12"/>
      <c r="E30" s="12">
        <v>3548.2</v>
      </c>
      <c r="F30" s="13"/>
      <c r="G30" s="13">
        <f>(E30/C30)*100</f>
        <v>43.270731707317076</v>
      </c>
    </row>
    <row r="31" spans="1:7" ht="64.5" customHeight="1" hidden="1">
      <c r="A31" s="26" t="s">
        <v>98</v>
      </c>
      <c r="B31" s="65" t="s">
        <v>168</v>
      </c>
      <c r="C31" s="12">
        <v>0</v>
      </c>
      <c r="D31" s="12"/>
      <c r="E31" s="12">
        <v>0</v>
      </c>
      <c r="F31" s="13"/>
      <c r="G31" s="13" t="e">
        <f>(E31/C31)*100</f>
        <v>#DIV/0!</v>
      </c>
    </row>
    <row r="32" spans="1:7" ht="64.5" customHeight="1" hidden="1">
      <c r="A32" s="28" t="s">
        <v>85</v>
      </c>
      <c r="B32" s="65" t="s">
        <v>169</v>
      </c>
      <c r="C32" s="12">
        <v>0</v>
      </c>
      <c r="D32" s="12"/>
      <c r="E32" s="12">
        <v>0</v>
      </c>
      <c r="F32" s="13"/>
      <c r="G32" s="13" t="e">
        <f>(E32/C32)*100</f>
        <v>#DIV/0!</v>
      </c>
    </row>
    <row r="33" spans="1:7" ht="24" customHeight="1" hidden="1">
      <c r="A33" s="28" t="s">
        <v>126</v>
      </c>
      <c r="B33" s="64" t="s">
        <v>170</v>
      </c>
      <c r="C33" s="14">
        <f>C34</f>
        <v>0</v>
      </c>
      <c r="D33" s="14"/>
      <c r="E33" s="14">
        <f>E34</f>
        <v>0</v>
      </c>
      <c r="F33" s="15"/>
      <c r="G33" s="13" t="e">
        <f>(E33/C33)*100</f>
        <v>#DIV/0!</v>
      </c>
    </row>
    <row r="34" spans="1:7" ht="30" customHeight="1" hidden="1">
      <c r="A34" s="27" t="s">
        <v>127</v>
      </c>
      <c r="B34" s="65" t="s">
        <v>171</v>
      </c>
      <c r="C34" s="12">
        <v>0</v>
      </c>
      <c r="D34" s="12"/>
      <c r="E34" s="12">
        <v>0</v>
      </c>
      <c r="F34" s="13"/>
      <c r="G34" s="13" t="e">
        <f>(E34/C34)*100</f>
        <v>#DIV/0!</v>
      </c>
    </row>
    <row r="35" spans="1:9" s="77" customFormat="1" ht="22.5" customHeight="1">
      <c r="A35" s="73" t="s">
        <v>235</v>
      </c>
      <c r="B35" s="74"/>
      <c r="C35" s="9">
        <f>C7+C14+C20+C25+C29</f>
        <v>361349</v>
      </c>
      <c r="D35" s="9">
        <f>D7+D14+D20+D25+D29</f>
        <v>0</v>
      </c>
      <c r="E35" s="9">
        <f>E7+E14+E20+E25+E29</f>
        <v>193829.5</v>
      </c>
      <c r="F35" s="10"/>
      <c r="G35" s="75">
        <f>E35/C35</f>
        <v>0.5364052481119361</v>
      </c>
      <c r="H35" s="76"/>
      <c r="I35" s="76"/>
    </row>
    <row r="36" spans="1:7" ht="26.25" customHeight="1">
      <c r="A36" s="25" t="s">
        <v>27</v>
      </c>
      <c r="B36" s="64" t="s">
        <v>172</v>
      </c>
      <c r="C36" s="14">
        <f>C37+C38+C39</f>
        <v>26659</v>
      </c>
      <c r="D36" s="14"/>
      <c r="E36" s="14">
        <f>E37+E38+E39</f>
        <v>12347.699999999999</v>
      </c>
      <c r="F36" s="15"/>
      <c r="G36" s="15">
        <f>(E36/C36)*100</f>
        <v>46.31719119246783</v>
      </c>
    </row>
    <row r="37" spans="1:7" ht="77.25" customHeight="1">
      <c r="A37" s="26" t="s">
        <v>43</v>
      </c>
      <c r="B37" s="65" t="s">
        <v>173</v>
      </c>
      <c r="C37" s="12">
        <v>25470</v>
      </c>
      <c r="D37" s="12"/>
      <c r="E37" s="12">
        <v>11351.9</v>
      </c>
      <c r="F37" s="13"/>
      <c r="G37" s="13">
        <f>(E37/C37)*100</f>
        <v>44.56968983117393</v>
      </c>
    </row>
    <row r="38" spans="1:7" ht="24.75" customHeight="1" hidden="1">
      <c r="A38" s="27" t="s">
        <v>64</v>
      </c>
      <c r="B38" s="65" t="s">
        <v>174</v>
      </c>
      <c r="C38" s="12">
        <v>0</v>
      </c>
      <c r="D38" s="12"/>
      <c r="E38" s="12">
        <v>0</v>
      </c>
      <c r="F38" s="13"/>
      <c r="G38" s="13">
        <v>0</v>
      </c>
    </row>
    <row r="39" spans="1:7" ht="69" customHeight="1">
      <c r="A39" s="26" t="s">
        <v>65</v>
      </c>
      <c r="B39" s="65" t="s">
        <v>175</v>
      </c>
      <c r="C39" s="12">
        <v>1189</v>
      </c>
      <c r="D39" s="12"/>
      <c r="E39" s="12">
        <v>995.8</v>
      </c>
      <c r="F39" s="13"/>
      <c r="G39" s="13">
        <f>E39/C39*100</f>
        <v>83.75105130361649</v>
      </c>
    </row>
    <row r="40" spans="1:7" ht="12.75">
      <c r="A40" s="25" t="s">
        <v>28</v>
      </c>
      <c r="B40" s="64" t="s">
        <v>176</v>
      </c>
      <c r="C40" s="14">
        <f>C41</f>
        <v>1822</v>
      </c>
      <c r="D40" s="14"/>
      <c r="E40" s="14">
        <f>E41</f>
        <v>1334.6</v>
      </c>
      <c r="F40" s="15"/>
      <c r="G40" s="15">
        <f>(E40/C40)*100</f>
        <v>73.24917672886937</v>
      </c>
    </row>
    <row r="41" spans="1:7" ht="21.75" customHeight="1">
      <c r="A41" s="26" t="s">
        <v>49</v>
      </c>
      <c r="B41" s="65" t="s">
        <v>177</v>
      </c>
      <c r="C41" s="12">
        <v>1822</v>
      </c>
      <c r="D41" s="12"/>
      <c r="E41" s="12">
        <v>1334.6</v>
      </c>
      <c r="F41" s="13"/>
      <c r="G41" s="13">
        <f>(E41/C41)*100</f>
        <v>73.24917672886937</v>
      </c>
    </row>
    <row r="42" spans="1:7" ht="28.5" customHeight="1">
      <c r="A42" s="25" t="s">
        <v>128</v>
      </c>
      <c r="B42" s="64" t="s">
        <v>178</v>
      </c>
      <c r="C42" s="14">
        <f>C43+C44</f>
        <v>1130</v>
      </c>
      <c r="D42" s="14"/>
      <c r="E42" s="14">
        <f>E43+E44</f>
        <v>131</v>
      </c>
      <c r="F42" s="15"/>
      <c r="G42" s="15">
        <f>E42/C42*100</f>
        <v>11.5929203539823</v>
      </c>
    </row>
    <row r="43" spans="1:7" ht="18" customHeight="1">
      <c r="A43" s="27" t="s">
        <v>66</v>
      </c>
      <c r="B43" s="65" t="s">
        <v>179</v>
      </c>
      <c r="C43" s="12">
        <v>16</v>
      </c>
      <c r="D43" s="12"/>
      <c r="E43" s="12">
        <v>13.8</v>
      </c>
      <c r="F43" s="13"/>
      <c r="G43" s="13">
        <f>E43/C43*100</f>
        <v>86.25</v>
      </c>
    </row>
    <row r="44" spans="1:7" ht="15" customHeight="1">
      <c r="A44" s="26" t="s">
        <v>67</v>
      </c>
      <c r="B44" s="65" t="s">
        <v>180</v>
      </c>
      <c r="C44" s="12">
        <v>1114</v>
      </c>
      <c r="D44" s="12"/>
      <c r="E44" s="12">
        <v>117.2</v>
      </c>
      <c r="F44" s="13"/>
      <c r="G44" s="13">
        <f>E44/C44*100</f>
        <v>10.52064631956912</v>
      </c>
    </row>
    <row r="45" spans="1:7" ht="23.25">
      <c r="A45" s="25" t="s">
        <v>35</v>
      </c>
      <c r="B45" s="64" t="s">
        <v>181</v>
      </c>
      <c r="C45" s="14">
        <f>C46+C47+C48</f>
        <v>608</v>
      </c>
      <c r="D45" s="14"/>
      <c r="E45" s="14">
        <f>E46+E47+E48</f>
        <v>401.9</v>
      </c>
      <c r="F45" s="15"/>
      <c r="G45" s="15">
        <f>(E45/C45)*100</f>
        <v>66.10197368421052</v>
      </c>
    </row>
    <row r="46" spans="1:7" ht="15" customHeight="1">
      <c r="A46" s="26" t="s">
        <v>68</v>
      </c>
      <c r="B46" s="65" t="s">
        <v>182</v>
      </c>
      <c r="C46" s="12">
        <v>28</v>
      </c>
      <c r="D46" s="12"/>
      <c r="E46" s="12">
        <v>24.8</v>
      </c>
      <c r="F46" s="13"/>
      <c r="G46" s="13">
        <f>E46/C46*100</f>
        <v>88.57142857142858</v>
      </c>
    </row>
    <row r="47" spans="1:7" ht="74.25" customHeight="1">
      <c r="A47" s="30" t="s">
        <v>69</v>
      </c>
      <c r="B47" s="65" t="s">
        <v>183</v>
      </c>
      <c r="C47" s="12">
        <v>0</v>
      </c>
      <c r="D47" s="12"/>
      <c r="E47" s="12">
        <v>40.1</v>
      </c>
      <c r="F47" s="13"/>
      <c r="G47" s="13" t="e">
        <f>E47/C47*100</f>
        <v>#DIV/0!</v>
      </c>
    </row>
    <row r="48" spans="1:7" ht="30" customHeight="1">
      <c r="A48" s="26" t="s">
        <v>70</v>
      </c>
      <c r="B48" s="65" t="s">
        <v>184</v>
      </c>
      <c r="C48" s="12">
        <v>580</v>
      </c>
      <c r="D48" s="12"/>
      <c r="E48" s="12">
        <v>337</v>
      </c>
      <c r="F48" s="13"/>
      <c r="G48" s="13">
        <f>E48/C48*100</f>
        <v>58.10344827586207</v>
      </c>
    </row>
    <row r="49" spans="1:7" ht="12.75">
      <c r="A49" s="25" t="s">
        <v>129</v>
      </c>
      <c r="B49" s="64" t="s">
        <v>185</v>
      </c>
      <c r="C49" s="14">
        <f>C50+C69+C71+C70</f>
        <v>335</v>
      </c>
      <c r="D49" s="14">
        <f>D50+D69+D71</f>
        <v>0</v>
      </c>
      <c r="E49" s="14">
        <f>E50+E69+E71+E70</f>
        <v>216.10000000000002</v>
      </c>
      <c r="F49" s="15"/>
      <c r="G49" s="15">
        <f>(E49/C49)*100</f>
        <v>64.50746268656718</v>
      </c>
    </row>
    <row r="50" spans="1:7" ht="38.25" customHeight="1">
      <c r="A50" s="26" t="s">
        <v>130</v>
      </c>
      <c r="B50" s="65" t="s">
        <v>186</v>
      </c>
      <c r="C50" s="12">
        <f>C51+C52+C53+C55+C57+C59+C61+C63+C65+C68</f>
        <v>175</v>
      </c>
      <c r="D50" s="12">
        <f>D51+D52+D53+D55+D57+D59+D61+D63+D65+D68</f>
        <v>0</v>
      </c>
      <c r="E50" s="12">
        <f>E51+E52+E53+E55+E57+E59+E61+E63+E65+E68</f>
        <v>101.3</v>
      </c>
      <c r="F50" s="78">
        <v>51</v>
      </c>
      <c r="G50" s="13">
        <f>(E50/C50)*100</f>
        <v>57.885714285714286</v>
      </c>
    </row>
    <row r="51" spans="1:7" ht="47.25" customHeight="1">
      <c r="A51" s="26" t="s">
        <v>219</v>
      </c>
      <c r="B51" s="65" t="s">
        <v>187</v>
      </c>
      <c r="C51" s="12">
        <v>6</v>
      </c>
      <c r="D51" s="12"/>
      <c r="E51" s="12">
        <v>7.5</v>
      </c>
      <c r="F51" s="79">
        <v>22</v>
      </c>
      <c r="G51" s="13">
        <v>0</v>
      </c>
    </row>
    <row r="52" spans="1:7" ht="70.5" customHeight="1">
      <c r="A52" s="26" t="s">
        <v>220</v>
      </c>
      <c r="B52" s="65" t="s">
        <v>188</v>
      </c>
      <c r="C52" s="12">
        <v>13</v>
      </c>
      <c r="D52" s="12"/>
      <c r="E52" s="12">
        <v>10.7</v>
      </c>
      <c r="F52" s="79">
        <v>71</v>
      </c>
      <c r="G52" s="13">
        <f>(E52/C52)*100</f>
        <v>82.3076923076923</v>
      </c>
    </row>
    <row r="53" spans="1:7" ht="47.25" customHeight="1">
      <c r="A53" s="26" t="s">
        <v>221</v>
      </c>
      <c r="B53" s="65" t="s">
        <v>189</v>
      </c>
      <c r="C53" s="12">
        <v>17</v>
      </c>
      <c r="D53" s="12"/>
      <c r="E53" s="12">
        <v>3.3</v>
      </c>
      <c r="F53" s="79">
        <v>0</v>
      </c>
      <c r="G53" s="13">
        <v>0</v>
      </c>
    </row>
    <row r="54" spans="1:7" ht="76.5" customHeight="1" hidden="1">
      <c r="A54" s="26" t="s">
        <v>222</v>
      </c>
      <c r="B54" s="65" t="s">
        <v>215</v>
      </c>
      <c r="C54" s="12">
        <v>0</v>
      </c>
      <c r="D54" s="12"/>
      <c r="E54" s="12">
        <v>0</v>
      </c>
      <c r="F54" s="79"/>
      <c r="G54" s="13"/>
    </row>
    <row r="55" spans="1:7" ht="51" customHeight="1">
      <c r="A55" s="80" t="s">
        <v>236</v>
      </c>
      <c r="B55" s="65" t="s">
        <v>237</v>
      </c>
      <c r="C55" s="12">
        <v>7</v>
      </c>
      <c r="D55" s="12"/>
      <c r="E55" s="12">
        <v>0</v>
      </c>
      <c r="F55" s="79"/>
      <c r="G55" s="13">
        <v>0</v>
      </c>
    </row>
    <row r="56" spans="1:7" ht="71.25" customHeight="1" hidden="1">
      <c r="A56" s="26" t="s">
        <v>142</v>
      </c>
      <c r="B56" s="65" t="s">
        <v>190</v>
      </c>
      <c r="C56" s="12"/>
      <c r="D56" s="12"/>
      <c r="E56" s="12"/>
      <c r="F56" s="79"/>
      <c r="G56" s="13"/>
    </row>
    <row r="57" spans="1:7" ht="71.25" customHeight="1">
      <c r="A57" s="81" t="s">
        <v>238</v>
      </c>
      <c r="B57" s="65" t="s">
        <v>239</v>
      </c>
      <c r="C57" s="12">
        <v>10</v>
      </c>
      <c r="D57" s="12"/>
      <c r="E57" s="12">
        <v>10.5</v>
      </c>
      <c r="F57" s="79"/>
      <c r="G57" s="13" t="s">
        <v>240</v>
      </c>
    </row>
    <row r="58" spans="1:7" ht="74.25" customHeight="1" hidden="1">
      <c r="A58" s="26" t="s">
        <v>223</v>
      </c>
      <c r="B58" s="65" t="s">
        <v>191</v>
      </c>
      <c r="C58" s="12"/>
      <c r="D58" s="12"/>
      <c r="E58" s="12"/>
      <c r="F58" s="79"/>
      <c r="G58" s="13"/>
    </row>
    <row r="59" spans="1:7" ht="74.25" customHeight="1">
      <c r="A59" s="82" t="s">
        <v>241</v>
      </c>
      <c r="B59" s="83" t="s">
        <v>242</v>
      </c>
      <c r="C59" s="12">
        <v>8</v>
      </c>
      <c r="D59" s="12"/>
      <c r="E59" s="12">
        <v>4.4</v>
      </c>
      <c r="F59" s="79"/>
      <c r="G59" s="13">
        <v>21.3</v>
      </c>
    </row>
    <row r="60" spans="1:7" ht="98.25" customHeight="1" hidden="1">
      <c r="A60" s="26" t="s">
        <v>224</v>
      </c>
      <c r="B60" s="65" t="s">
        <v>192</v>
      </c>
      <c r="C60" s="12"/>
      <c r="D60" s="12"/>
      <c r="E60" s="12"/>
      <c r="F60" s="79"/>
      <c r="G60" s="13"/>
    </row>
    <row r="61" spans="1:7" ht="72.75" customHeight="1">
      <c r="A61" s="84" t="s">
        <v>243</v>
      </c>
      <c r="B61" s="83" t="s">
        <v>244</v>
      </c>
      <c r="C61" s="12">
        <v>20</v>
      </c>
      <c r="D61" s="12"/>
      <c r="E61" s="12">
        <v>0.2</v>
      </c>
      <c r="F61" s="79"/>
      <c r="G61" s="13">
        <v>0.5</v>
      </c>
    </row>
    <row r="62" spans="1:7" ht="108" customHeight="1" hidden="1">
      <c r="A62" s="26" t="s">
        <v>225</v>
      </c>
      <c r="B62" s="65" t="s">
        <v>193</v>
      </c>
      <c r="C62" s="12"/>
      <c r="D62" s="12"/>
      <c r="E62" s="12"/>
      <c r="F62" s="79"/>
      <c r="G62" s="13"/>
    </row>
    <row r="63" spans="1:7" ht="54.75" customHeight="1">
      <c r="A63" s="85" t="s">
        <v>245</v>
      </c>
      <c r="B63" s="86" t="s">
        <v>246</v>
      </c>
      <c r="C63" s="12">
        <v>4</v>
      </c>
      <c r="D63" s="12"/>
      <c r="E63" s="12">
        <v>0.5</v>
      </c>
      <c r="F63" s="79"/>
      <c r="G63" s="13">
        <v>0</v>
      </c>
    </row>
    <row r="64" spans="1:7" ht="70.5" customHeight="1" hidden="1">
      <c r="A64" s="26" t="s">
        <v>226</v>
      </c>
      <c r="B64" s="65" t="s">
        <v>194</v>
      </c>
      <c r="C64" s="12"/>
      <c r="D64" s="12"/>
      <c r="E64" s="12"/>
      <c r="F64" s="79"/>
      <c r="G64" s="13"/>
    </row>
    <row r="65" spans="1:7" ht="59.25" customHeight="1">
      <c r="A65" s="85" t="s">
        <v>247</v>
      </c>
      <c r="B65" s="86" t="s">
        <v>248</v>
      </c>
      <c r="C65" s="12">
        <v>25</v>
      </c>
      <c r="D65" s="12"/>
      <c r="E65" s="12">
        <v>7.9</v>
      </c>
      <c r="F65" s="79"/>
      <c r="G65" s="13">
        <v>1.2</v>
      </c>
    </row>
    <row r="66" spans="1:7" ht="84" customHeight="1" hidden="1">
      <c r="A66" s="26" t="s">
        <v>227</v>
      </c>
      <c r="B66" s="65" t="s">
        <v>195</v>
      </c>
      <c r="C66" s="12"/>
      <c r="D66" s="12"/>
      <c r="E66" s="12"/>
      <c r="F66" s="79"/>
      <c r="G66" s="13"/>
    </row>
    <row r="67" spans="1:7" ht="51" customHeight="1" hidden="1">
      <c r="A67" s="26" t="s">
        <v>131</v>
      </c>
      <c r="B67" s="65" t="s">
        <v>196</v>
      </c>
      <c r="C67" s="12">
        <v>0</v>
      </c>
      <c r="D67" s="12"/>
      <c r="E67" s="12">
        <v>0</v>
      </c>
      <c r="F67" s="79">
        <v>347.5</v>
      </c>
      <c r="G67" s="13" t="e">
        <f aca="true" t="shared" si="1" ref="G67:G77">E67/C67*100</f>
        <v>#DIV/0!</v>
      </c>
    </row>
    <row r="68" spans="1:7" ht="60.75" customHeight="1">
      <c r="A68" s="27" t="s">
        <v>228</v>
      </c>
      <c r="B68" s="65" t="s">
        <v>197</v>
      </c>
      <c r="C68" s="12">
        <v>65</v>
      </c>
      <c r="D68" s="12"/>
      <c r="E68" s="12">
        <v>56.3</v>
      </c>
      <c r="F68" s="79">
        <v>87.6</v>
      </c>
      <c r="G68" s="13">
        <f t="shared" si="1"/>
        <v>86.61538461538461</v>
      </c>
    </row>
    <row r="69" spans="1:7" ht="35.25" customHeight="1">
      <c r="A69" s="26" t="s">
        <v>132</v>
      </c>
      <c r="B69" s="65" t="s">
        <v>198</v>
      </c>
      <c r="C69" s="12">
        <v>55</v>
      </c>
      <c r="D69" s="12"/>
      <c r="E69" s="12">
        <v>30.1</v>
      </c>
      <c r="F69" s="79">
        <v>221.8</v>
      </c>
      <c r="G69" s="13">
        <f t="shared" si="1"/>
        <v>54.72727272727273</v>
      </c>
    </row>
    <row r="70" spans="1:7" ht="99.75" customHeight="1">
      <c r="A70" s="26" t="s">
        <v>138</v>
      </c>
      <c r="B70" s="65" t="s">
        <v>199</v>
      </c>
      <c r="C70" s="12">
        <v>27.5</v>
      </c>
      <c r="D70" s="12"/>
      <c r="E70" s="12">
        <v>55.9</v>
      </c>
      <c r="F70" s="12">
        <v>3536.16</v>
      </c>
      <c r="G70" s="13">
        <f>E70/C70*100</f>
        <v>203.27272727272728</v>
      </c>
    </row>
    <row r="71" spans="1:7" ht="25.5" customHeight="1">
      <c r="A71" s="26" t="s">
        <v>133</v>
      </c>
      <c r="B71" s="65" t="s">
        <v>200</v>
      </c>
      <c r="C71" s="12">
        <v>77.5</v>
      </c>
      <c r="D71" s="12"/>
      <c r="E71" s="12">
        <v>28.8</v>
      </c>
      <c r="F71" s="79">
        <v>68.4</v>
      </c>
      <c r="G71" s="13">
        <f t="shared" si="1"/>
        <v>37.16129032258065</v>
      </c>
    </row>
    <row r="72" spans="1:7" ht="18" customHeight="1">
      <c r="A72" s="25" t="s">
        <v>78</v>
      </c>
      <c r="B72" s="66" t="s">
        <v>201</v>
      </c>
      <c r="C72" s="14">
        <v>701</v>
      </c>
      <c r="D72" s="14"/>
      <c r="E72" s="14">
        <v>9358.2</v>
      </c>
      <c r="F72" s="15"/>
      <c r="G72" s="15">
        <f>E72/C72*100</f>
        <v>1334.978601997147</v>
      </c>
    </row>
    <row r="73" spans="1:7" ht="19.5" customHeight="1">
      <c r="A73" s="25" t="s">
        <v>212</v>
      </c>
      <c r="B73" s="66" t="s">
        <v>213</v>
      </c>
      <c r="C73" s="14">
        <v>198.8</v>
      </c>
      <c r="D73" s="14"/>
      <c r="E73" s="14">
        <v>0</v>
      </c>
      <c r="F73" s="15"/>
      <c r="G73" s="13">
        <f>E73/C73*100</f>
        <v>0</v>
      </c>
    </row>
    <row r="74" spans="1:7" ht="25.5" customHeight="1">
      <c r="A74" s="87" t="s">
        <v>249</v>
      </c>
      <c r="B74" s="87"/>
      <c r="C74" s="9">
        <f>C36+C40+C42+C45+C49+C72+C73</f>
        <v>31453.8</v>
      </c>
      <c r="D74" s="9">
        <f>D36+D40+D42+D45+D49+D72</f>
        <v>0</v>
      </c>
      <c r="E74" s="9">
        <f>E36+E40+E42+E45+E49+E72</f>
        <v>23789.5</v>
      </c>
      <c r="F74" s="9">
        <f>F36+F40+F42+F45+F49+F72</f>
        <v>0</v>
      </c>
      <c r="G74" s="75">
        <f>E74/C74</f>
        <v>0.756331508434593</v>
      </c>
    </row>
    <row r="75" spans="1:9" s="89" customFormat="1" ht="33" customHeight="1">
      <c r="A75" s="87" t="s">
        <v>51</v>
      </c>
      <c r="B75" s="87"/>
      <c r="C75" s="9">
        <f>C7+C14+C20+C25+C29+C36+C40+C42+C45+C49+C72+C33+C73</f>
        <v>392802.8</v>
      </c>
      <c r="D75" s="9">
        <f>D7+D14+D20+D25+D29+D36+D40+D42+D45+D49+D72+D33+D73</f>
        <v>0</v>
      </c>
      <c r="E75" s="9">
        <f>E7+E14+E20+E25+E29+E36+E40+E42+E45+E49+E72+E33+E73</f>
        <v>217619.00000000003</v>
      </c>
      <c r="F75" s="10"/>
      <c r="G75" s="10">
        <f t="shared" si="1"/>
        <v>55.40159082369067</v>
      </c>
      <c r="H75" s="88"/>
      <c r="I75" s="88"/>
    </row>
    <row r="76" spans="1:9" ht="21" customHeight="1">
      <c r="A76" s="87" t="s">
        <v>32</v>
      </c>
      <c r="B76" s="64" t="s">
        <v>202</v>
      </c>
      <c r="C76" s="9">
        <f>C77+C84+C85</f>
        <v>1804760.2999999998</v>
      </c>
      <c r="D76" s="9">
        <f>D77+D84+D85</f>
        <v>0</v>
      </c>
      <c r="E76" s="9">
        <f>E77+E84+E85</f>
        <v>790651</v>
      </c>
      <c r="F76" s="10"/>
      <c r="G76" s="10">
        <f t="shared" si="1"/>
        <v>43.80919726569783</v>
      </c>
      <c r="I76" s="71"/>
    </row>
    <row r="77" spans="1:7" ht="24.75" customHeight="1">
      <c r="A77" s="31" t="s">
        <v>79</v>
      </c>
      <c r="B77" s="64" t="s">
        <v>203</v>
      </c>
      <c r="C77" s="14">
        <f>C78+C81+C82+C83</f>
        <v>1793810.9</v>
      </c>
      <c r="D77" s="14">
        <f>D78+D81+D82+D83</f>
        <v>0</v>
      </c>
      <c r="E77" s="14">
        <f>E78+E81+E82+E83</f>
        <v>783793.3</v>
      </c>
      <c r="F77" s="15"/>
      <c r="G77" s="15">
        <f t="shared" si="1"/>
        <v>43.69431025310416</v>
      </c>
    </row>
    <row r="78" spans="1:7" ht="24.75" customHeight="1">
      <c r="A78" s="26" t="s">
        <v>80</v>
      </c>
      <c r="B78" s="65" t="s">
        <v>204</v>
      </c>
      <c r="C78" s="14">
        <f>C79+C80</f>
        <v>451565</v>
      </c>
      <c r="D78" s="14">
        <f>D79+D80</f>
        <v>0</v>
      </c>
      <c r="E78" s="14">
        <f>E79+E80</f>
        <v>231400</v>
      </c>
      <c r="F78" s="90">
        <f>F79</f>
        <v>0</v>
      </c>
      <c r="G78" s="90">
        <f>G79</f>
        <v>57.95892258701486</v>
      </c>
    </row>
    <row r="79" spans="1:7" ht="18" customHeight="1">
      <c r="A79" s="26" t="s">
        <v>86</v>
      </c>
      <c r="B79" s="65" t="s">
        <v>205</v>
      </c>
      <c r="C79" s="12">
        <v>359565</v>
      </c>
      <c r="D79" s="12"/>
      <c r="E79" s="12">
        <v>208400</v>
      </c>
      <c r="F79" s="13"/>
      <c r="G79" s="13">
        <f aca="true" t="shared" si="2" ref="G79:G84">E79/C79*100</f>
        <v>57.95892258701486</v>
      </c>
    </row>
    <row r="80" spans="1:7" ht="24" customHeight="1">
      <c r="A80" s="26" t="s">
        <v>141</v>
      </c>
      <c r="B80" s="65" t="s">
        <v>206</v>
      </c>
      <c r="C80" s="91">
        <v>92000</v>
      </c>
      <c r="D80" s="91"/>
      <c r="E80" s="91">
        <v>23000</v>
      </c>
      <c r="F80" s="61"/>
      <c r="G80" s="13">
        <f t="shared" si="2"/>
        <v>25</v>
      </c>
    </row>
    <row r="81" spans="1:7" ht="28.5" customHeight="1">
      <c r="A81" s="26" t="s">
        <v>53</v>
      </c>
      <c r="B81" s="65" t="s">
        <v>207</v>
      </c>
      <c r="C81" s="12">
        <v>155476.9</v>
      </c>
      <c r="D81" s="12"/>
      <c r="E81" s="12">
        <v>26115.1</v>
      </c>
      <c r="F81" s="13"/>
      <c r="G81" s="13">
        <f t="shared" si="2"/>
        <v>16.7967717390815</v>
      </c>
    </row>
    <row r="82" spans="1:7" ht="21.75" customHeight="1">
      <c r="A82" s="26" t="s">
        <v>81</v>
      </c>
      <c r="B82" s="65" t="s">
        <v>208</v>
      </c>
      <c r="C82" s="12">
        <v>1051975.4</v>
      </c>
      <c r="D82" s="12"/>
      <c r="E82" s="12">
        <v>494092.9</v>
      </c>
      <c r="F82" s="13"/>
      <c r="G82" s="13">
        <f t="shared" si="2"/>
        <v>46.96810400699485</v>
      </c>
    </row>
    <row r="83" spans="1:7" ht="12.75">
      <c r="A83" s="26" t="s">
        <v>34</v>
      </c>
      <c r="B83" s="65" t="s">
        <v>209</v>
      </c>
      <c r="C83" s="12">
        <v>134793.6</v>
      </c>
      <c r="D83" s="12"/>
      <c r="E83" s="12">
        <v>32185.3</v>
      </c>
      <c r="F83" s="13"/>
      <c r="G83" s="13">
        <f t="shared" si="2"/>
        <v>23.87746895995062</v>
      </c>
    </row>
    <row r="84" spans="1:7" ht="12.75">
      <c r="A84" s="26" t="s">
        <v>87</v>
      </c>
      <c r="B84" s="65" t="s">
        <v>210</v>
      </c>
      <c r="C84" s="12">
        <v>10949.4</v>
      </c>
      <c r="D84" s="12"/>
      <c r="E84" s="12">
        <v>6989.7</v>
      </c>
      <c r="F84" s="13"/>
      <c r="G84" s="13">
        <f t="shared" si="2"/>
        <v>63.83637459586827</v>
      </c>
    </row>
    <row r="85" spans="1:9" ht="35.25" customHeight="1">
      <c r="A85" s="26" t="s">
        <v>56</v>
      </c>
      <c r="B85" s="65" t="s">
        <v>211</v>
      </c>
      <c r="C85" s="12"/>
      <c r="D85" s="12"/>
      <c r="E85" s="12">
        <v>-132</v>
      </c>
      <c r="F85" s="13"/>
      <c r="G85" s="13"/>
      <c r="I85" s="71"/>
    </row>
    <row r="86" spans="1:9" ht="15">
      <c r="A86" s="87" t="s">
        <v>20</v>
      </c>
      <c r="B86" s="64"/>
      <c r="C86" s="9">
        <f>C75+C76</f>
        <v>2197563.0999999996</v>
      </c>
      <c r="D86" s="9"/>
      <c r="E86" s="9">
        <f>E75+E76</f>
        <v>1008270</v>
      </c>
      <c r="F86" s="10"/>
      <c r="G86" s="10">
        <f>E86/C86*100</f>
        <v>45.881276401119045</v>
      </c>
      <c r="I86" s="71"/>
    </row>
    <row r="87" spans="1:9" ht="12.75">
      <c r="A87" s="87" t="s">
        <v>21</v>
      </c>
      <c r="B87" s="67"/>
      <c r="C87" s="14"/>
      <c r="D87" s="14"/>
      <c r="E87" s="14"/>
      <c r="F87" s="15"/>
      <c r="G87" s="15"/>
      <c r="I87" s="71"/>
    </row>
    <row r="88" spans="1:10" ht="12.75">
      <c r="A88" s="26" t="s">
        <v>29</v>
      </c>
      <c r="B88" s="68">
        <v>100</v>
      </c>
      <c r="C88" s="12">
        <v>99893.4</v>
      </c>
      <c r="D88" s="12"/>
      <c r="E88" s="12">
        <v>46636.7</v>
      </c>
      <c r="F88" s="13"/>
      <c r="G88" s="13">
        <f aca="true" t="shared" si="3" ref="G88:G93">(E88/C88)*100</f>
        <v>46.686467774647774</v>
      </c>
      <c r="I88" s="71"/>
      <c r="J88" s="92"/>
    </row>
    <row r="89" spans="1:10" ht="24">
      <c r="A89" s="26" t="s">
        <v>30</v>
      </c>
      <c r="B89" s="68">
        <v>300</v>
      </c>
      <c r="C89" s="12">
        <v>12797.2</v>
      </c>
      <c r="D89" s="12"/>
      <c r="E89" s="12">
        <v>5900.4</v>
      </c>
      <c r="F89" s="13"/>
      <c r="G89" s="13">
        <f t="shared" si="3"/>
        <v>46.10696089769636</v>
      </c>
      <c r="I89" s="71"/>
      <c r="J89" s="92"/>
    </row>
    <row r="90" spans="1:10" ht="12.75">
      <c r="A90" s="26" t="s">
        <v>31</v>
      </c>
      <c r="B90" s="68">
        <v>400</v>
      </c>
      <c r="C90" s="12">
        <v>164987.8</v>
      </c>
      <c r="D90" s="12"/>
      <c r="E90" s="12">
        <v>48054.2</v>
      </c>
      <c r="F90" s="13"/>
      <c r="G90" s="13">
        <f t="shared" si="3"/>
        <v>29.125911127974312</v>
      </c>
      <c r="I90" s="71"/>
      <c r="J90" s="92"/>
    </row>
    <row r="91" spans="1:10" ht="12.75">
      <c r="A91" s="26" t="s">
        <v>39</v>
      </c>
      <c r="B91" s="68">
        <v>500</v>
      </c>
      <c r="C91" s="12">
        <v>359715.8</v>
      </c>
      <c r="D91" s="12"/>
      <c r="E91" s="12">
        <v>146770</v>
      </c>
      <c r="F91" s="13"/>
      <c r="G91" s="13">
        <f t="shared" si="3"/>
        <v>40.80165508437494</v>
      </c>
      <c r="I91" s="71"/>
      <c r="J91" s="92"/>
    </row>
    <row r="92" spans="1:10" ht="12.75">
      <c r="A92" s="26" t="s">
        <v>22</v>
      </c>
      <c r="B92" s="68">
        <v>700</v>
      </c>
      <c r="C92" s="12">
        <v>1041633.6</v>
      </c>
      <c r="D92" s="12"/>
      <c r="E92" s="12">
        <v>559034.6</v>
      </c>
      <c r="F92" s="13"/>
      <c r="G92" s="13">
        <f t="shared" si="3"/>
        <v>53.66902526953815</v>
      </c>
      <c r="I92" s="71"/>
      <c r="J92" s="92"/>
    </row>
    <row r="93" spans="1:10" ht="12.75">
      <c r="A93" s="26" t="s">
        <v>134</v>
      </c>
      <c r="B93" s="68">
        <v>800</v>
      </c>
      <c r="C93" s="12">
        <v>102512.4</v>
      </c>
      <c r="D93" s="12"/>
      <c r="E93" s="12">
        <v>51955.5</v>
      </c>
      <c r="F93" s="13"/>
      <c r="G93" s="13">
        <f t="shared" si="3"/>
        <v>50.68216137755043</v>
      </c>
      <c r="I93" s="71"/>
      <c r="J93" s="92"/>
    </row>
    <row r="94" spans="1:10" ht="12.75" hidden="1">
      <c r="A94" s="26" t="s">
        <v>37</v>
      </c>
      <c r="B94" s="68">
        <v>900</v>
      </c>
      <c r="C94" s="12"/>
      <c r="D94" s="12"/>
      <c r="E94" s="12"/>
      <c r="F94" s="13"/>
      <c r="G94" s="13"/>
      <c r="I94" s="71"/>
      <c r="J94" s="92"/>
    </row>
    <row r="95" spans="1:10" ht="12.75" hidden="1">
      <c r="A95" s="26" t="s">
        <v>37</v>
      </c>
      <c r="B95" s="68">
        <v>900</v>
      </c>
      <c r="C95" s="12">
        <v>0</v>
      </c>
      <c r="D95" s="12"/>
      <c r="E95" s="12">
        <v>0</v>
      </c>
      <c r="F95" s="13"/>
      <c r="G95" s="13"/>
      <c r="I95" s="71"/>
      <c r="J95" s="92"/>
    </row>
    <row r="96" spans="1:10" ht="12.75">
      <c r="A96" s="26" t="s">
        <v>23</v>
      </c>
      <c r="B96" s="68">
        <v>1000</v>
      </c>
      <c r="C96" s="12">
        <v>374197.2</v>
      </c>
      <c r="D96" s="12"/>
      <c r="E96" s="12">
        <v>105444.7</v>
      </c>
      <c r="F96" s="13"/>
      <c r="G96" s="13">
        <f>(E96/C96)*100</f>
        <v>28.178912081651063</v>
      </c>
      <c r="I96" s="71"/>
      <c r="J96" s="92"/>
    </row>
    <row r="97" spans="1:10" ht="12.75">
      <c r="A97" s="26" t="s">
        <v>46</v>
      </c>
      <c r="B97" s="68">
        <v>1100</v>
      </c>
      <c r="C97" s="12">
        <v>54860.4</v>
      </c>
      <c r="D97" s="12"/>
      <c r="E97" s="12">
        <v>26247.6</v>
      </c>
      <c r="F97" s="13"/>
      <c r="G97" s="13">
        <f>(E97/C97)*100</f>
        <v>47.8443467419122</v>
      </c>
      <c r="I97" s="71"/>
      <c r="J97" s="92"/>
    </row>
    <row r="98" spans="1:10" ht="12.75">
      <c r="A98" s="26" t="s">
        <v>47</v>
      </c>
      <c r="B98" s="68">
        <v>1200</v>
      </c>
      <c r="C98" s="12">
        <v>10793.6</v>
      </c>
      <c r="D98" s="12"/>
      <c r="E98" s="12">
        <v>5508.7</v>
      </c>
      <c r="F98" s="13"/>
      <c r="G98" s="13">
        <f>(E98/C98)*100</f>
        <v>51.036725466943366</v>
      </c>
      <c r="I98" s="71"/>
      <c r="J98" s="92"/>
    </row>
    <row r="99" spans="1:10" ht="26.25">
      <c r="A99" s="70" t="s">
        <v>256</v>
      </c>
      <c r="B99" s="68">
        <v>1300</v>
      </c>
      <c r="C99" s="12">
        <v>86.4</v>
      </c>
      <c r="D99" s="12"/>
      <c r="E99" s="12">
        <v>5.9</v>
      </c>
      <c r="F99" s="13"/>
      <c r="G99" s="13">
        <f>(E99/C99)*100</f>
        <v>6.828703703703703</v>
      </c>
      <c r="I99" s="71"/>
      <c r="J99" s="92"/>
    </row>
    <row r="100" spans="1:10" ht="15">
      <c r="A100" s="87" t="s">
        <v>24</v>
      </c>
      <c r="B100" s="64"/>
      <c r="C100" s="9">
        <f>SUM(C88:C99)</f>
        <v>2221477.8</v>
      </c>
      <c r="D100" s="9">
        <f>SUM(D88:D99)</f>
        <v>0</v>
      </c>
      <c r="E100" s="9">
        <f>SUM(E88:E99)</f>
        <v>995558.2999999998</v>
      </c>
      <c r="F100" s="10">
        <f>SUM(F88:F99)</f>
        <v>0</v>
      </c>
      <c r="G100" s="10">
        <f>E100/C100*100</f>
        <v>44.81513612244966</v>
      </c>
      <c r="I100" s="71"/>
      <c r="J100" s="92"/>
    </row>
    <row r="101" spans="1:10" ht="21.75" customHeight="1">
      <c r="A101" s="50"/>
      <c r="B101" s="69"/>
      <c r="C101" s="51"/>
      <c r="D101" s="51"/>
      <c r="E101" s="52"/>
      <c r="F101" s="53"/>
      <c r="G101" s="53"/>
      <c r="I101" s="71"/>
      <c r="J101" s="71"/>
    </row>
    <row r="102" spans="1:9" ht="23.25">
      <c r="A102" s="33" t="s">
        <v>7</v>
      </c>
      <c r="B102" s="34">
        <f>C100-C86</f>
        <v>23914.700000000186</v>
      </c>
      <c r="C102" s="34">
        <f>E100-E86</f>
        <v>-12711.700000000186</v>
      </c>
      <c r="D102" s="55"/>
      <c r="I102" s="32"/>
    </row>
    <row r="103" spans="1:7" ht="24">
      <c r="A103" s="37" t="s">
        <v>8</v>
      </c>
      <c r="B103" s="38">
        <f>B104+B107</f>
        <v>10000</v>
      </c>
      <c r="C103" s="39">
        <f>C104+C107</f>
        <v>0</v>
      </c>
      <c r="D103" s="62"/>
      <c r="G103" s="35"/>
    </row>
    <row r="104" spans="1:4" ht="13.5">
      <c r="A104" s="33" t="s">
        <v>9</v>
      </c>
      <c r="B104" s="40">
        <f>B105+B106</f>
        <v>10000</v>
      </c>
      <c r="C104" s="41">
        <v>0</v>
      </c>
      <c r="D104" s="56"/>
    </row>
    <row r="105" spans="1:7" ht="24">
      <c r="A105" s="26" t="s">
        <v>144</v>
      </c>
      <c r="B105" s="42">
        <v>10000</v>
      </c>
      <c r="C105" s="43">
        <v>0</v>
      </c>
      <c r="D105" s="57"/>
      <c r="G105" s="35"/>
    </row>
    <row r="106" spans="1:4" ht="24" hidden="1">
      <c r="A106" s="26" t="s">
        <v>135</v>
      </c>
      <c r="B106" s="38"/>
      <c r="C106" s="44"/>
      <c r="D106" s="58"/>
    </row>
    <row r="107" spans="1:4" ht="23.25" hidden="1">
      <c r="A107" s="33" t="s">
        <v>136</v>
      </c>
      <c r="B107" s="45">
        <f>B108+B109</f>
        <v>0</v>
      </c>
      <c r="C107" s="46">
        <f>C108+C109</f>
        <v>0</v>
      </c>
      <c r="D107" s="55"/>
    </row>
    <row r="108" spans="1:4" ht="37.5" customHeight="1" hidden="1">
      <c r="A108" s="26" t="s">
        <v>214</v>
      </c>
      <c r="B108" s="38"/>
      <c r="C108" s="44"/>
      <c r="D108" s="58"/>
    </row>
    <row r="109" spans="1:4" ht="36" hidden="1">
      <c r="A109" s="26" t="s">
        <v>140</v>
      </c>
      <c r="B109" s="38"/>
      <c r="C109" s="44"/>
      <c r="D109" s="58"/>
    </row>
    <row r="110" spans="1:4" ht="23.25" hidden="1">
      <c r="A110" s="25" t="s">
        <v>82</v>
      </c>
      <c r="B110" s="34">
        <v>0</v>
      </c>
      <c r="C110" s="47">
        <v>0</v>
      </c>
      <c r="D110" s="58"/>
    </row>
    <row r="111" spans="1:4" ht="23.25">
      <c r="A111" s="33" t="s">
        <v>255</v>
      </c>
      <c r="B111" s="34">
        <f>B102-B103</f>
        <v>13914.700000000186</v>
      </c>
      <c r="C111" s="63">
        <f>C102-C103</f>
        <v>-12711.700000000186</v>
      </c>
      <c r="D111" s="59"/>
    </row>
  </sheetData>
  <sheetProtection/>
  <mergeCells count="6">
    <mergeCell ref="A1:G1"/>
    <mergeCell ref="A2:A5"/>
    <mergeCell ref="B2:B5"/>
    <mergeCell ref="C2:C5"/>
    <mergeCell ref="E2:E5"/>
    <mergeCell ref="G2:G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11"/>
  <sheetViews>
    <sheetView zoomScalePageLayoutView="0" workbookViewId="0" topLeftCell="A94">
      <selection activeCell="A1" sqref="A1:IV16384"/>
    </sheetView>
  </sheetViews>
  <sheetFormatPr defaultColWidth="9.00390625" defaultRowHeight="12.75"/>
  <cols>
    <col min="1" max="1" width="48.625" style="0" customWidth="1"/>
    <col min="2" max="2" width="18.625" style="0" customWidth="1"/>
    <col min="3" max="4" width="15.625" style="0" customWidth="1"/>
    <col min="5" max="5" width="14.625" style="0" customWidth="1"/>
  </cols>
  <sheetData>
    <row r="1" spans="1:5" ht="30" customHeight="1" thickBot="1">
      <c r="A1" s="96" t="s">
        <v>261</v>
      </c>
      <c r="B1" s="96"/>
      <c r="C1" s="96"/>
      <c r="D1" s="96"/>
      <c r="E1" s="96"/>
    </row>
    <row r="2" spans="1:5" ht="12.75">
      <c r="A2" s="93" t="s">
        <v>15</v>
      </c>
      <c r="B2" s="106" t="s">
        <v>145</v>
      </c>
      <c r="C2" s="109" t="s">
        <v>137</v>
      </c>
      <c r="D2" s="100" t="s">
        <v>139</v>
      </c>
      <c r="E2" s="103" t="s">
        <v>0</v>
      </c>
    </row>
    <row r="3" spans="1:5" ht="12.75">
      <c r="A3" s="94"/>
      <c r="B3" s="107"/>
      <c r="C3" s="110"/>
      <c r="D3" s="101"/>
      <c r="E3" s="104"/>
    </row>
    <row r="4" spans="1:5" ht="12.75">
      <c r="A4" s="94"/>
      <c r="B4" s="107"/>
      <c r="C4" s="110"/>
      <c r="D4" s="101"/>
      <c r="E4" s="104"/>
    </row>
    <row r="5" spans="1:5" ht="12.75">
      <c r="A5" s="95"/>
      <c r="B5" s="108"/>
      <c r="C5" s="111"/>
      <c r="D5" s="102"/>
      <c r="E5" s="105"/>
    </row>
    <row r="6" spans="1:5" ht="12.75">
      <c r="A6" s="23">
        <v>1</v>
      </c>
      <c r="B6" s="8">
        <v>2</v>
      </c>
      <c r="C6" s="7">
        <v>3</v>
      </c>
      <c r="D6" s="8">
        <v>4</v>
      </c>
      <c r="E6" s="8">
        <v>5</v>
      </c>
    </row>
    <row r="7" spans="1:5" ht="12.75">
      <c r="A7" s="25" t="s">
        <v>25</v>
      </c>
      <c r="B7" s="64" t="s">
        <v>146</v>
      </c>
      <c r="C7" s="14">
        <f>C9+C10+C11+C12+C13</f>
        <v>277709</v>
      </c>
      <c r="D7" s="14">
        <f>D9+D10+D11+D12+D13</f>
        <v>174990.6</v>
      </c>
      <c r="E7" s="15">
        <f>(D7/C7)*100</f>
        <v>63.01221782513351</v>
      </c>
    </row>
    <row r="8" spans="1:5" ht="12.75">
      <c r="A8" s="26" t="s">
        <v>122</v>
      </c>
      <c r="B8" s="65" t="s">
        <v>229</v>
      </c>
      <c r="C8" s="12">
        <f>C9+C10+C11+C12+C13</f>
        <v>277709</v>
      </c>
      <c r="D8" s="12">
        <f>D9+D10+D11+D12+D13</f>
        <v>174990.6</v>
      </c>
      <c r="E8" s="13">
        <f>(D8/C8)*100</f>
        <v>63.01221782513351</v>
      </c>
    </row>
    <row r="9" spans="1:5" ht="60">
      <c r="A9" s="26" t="s">
        <v>50</v>
      </c>
      <c r="B9" s="65" t="s">
        <v>147</v>
      </c>
      <c r="C9" s="12">
        <v>275272</v>
      </c>
      <c r="D9" s="12">
        <v>163761.6</v>
      </c>
      <c r="E9" s="13">
        <f>(D9/C9)*100</f>
        <v>59.49083088726786</v>
      </c>
    </row>
    <row r="10" spans="1:5" ht="84">
      <c r="A10" s="26" t="s">
        <v>230</v>
      </c>
      <c r="B10" s="65" t="s">
        <v>148</v>
      </c>
      <c r="C10" s="12">
        <v>62</v>
      </c>
      <c r="D10" s="12">
        <v>461.9</v>
      </c>
      <c r="E10" s="13">
        <v>0</v>
      </c>
    </row>
    <row r="11" spans="1:5" ht="36">
      <c r="A11" s="26" t="s">
        <v>231</v>
      </c>
      <c r="B11" s="65" t="s">
        <v>149</v>
      </c>
      <c r="C11" s="12">
        <v>2200</v>
      </c>
      <c r="D11" s="12">
        <v>2670.2</v>
      </c>
      <c r="E11" s="13">
        <f aca="true" t="shared" si="0" ref="E11:E20">(D11/C11)*100</f>
        <v>121.37272727272726</v>
      </c>
    </row>
    <row r="12" spans="1:5" ht="72">
      <c r="A12" s="26" t="s">
        <v>123</v>
      </c>
      <c r="B12" s="65" t="s">
        <v>150</v>
      </c>
      <c r="C12" s="12">
        <v>23</v>
      </c>
      <c r="D12" s="12">
        <v>0</v>
      </c>
      <c r="E12" s="13">
        <f t="shared" si="0"/>
        <v>0</v>
      </c>
    </row>
    <row r="13" spans="1:5" ht="72">
      <c r="A13" s="26" t="s">
        <v>217</v>
      </c>
      <c r="B13" s="65" t="s">
        <v>218</v>
      </c>
      <c r="C13" s="12">
        <v>152</v>
      </c>
      <c r="D13" s="12">
        <v>8096.9</v>
      </c>
      <c r="E13" s="13">
        <f t="shared" si="0"/>
        <v>5326.907894736842</v>
      </c>
    </row>
    <row r="14" spans="1:5" ht="23.25">
      <c r="A14" s="25" t="s">
        <v>1</v>
      </c>
      <c r="B14" s="64" t="s">
        <v>151</v>
      </c>
      <c r="C14" s="14">
        <f>C16+C17+C18+C19</f>
        <v>11045</v>
      </c>
      <c r="D14" s="14">
        <f>D16+D17+D18+D19</f>
        <v>7099.3</v>
      </c>
      <c r="E14" s="15">
        <f t="shared" si="0"/>
        <v>64.27614305115436</v>
      </c>
    </row>
    <row r="15" spans="1:5" ht="24">
      <c r="A15" s="26" t="s">
        <v>124</v>
      </c>
      <c r="B15" s="65" t="s">
        <v>152</v>
      </c>
      <c r="C15" s="12">
        <f>C16+C17+C18+C19</f>
        <v>11045</v>
      </c>
      <c r="D15" s="12">
        <f>D16+D17+D18+D19</f>
        <v>7099.3</v>
      </c>
      <c r="E15" s="13">
        <f t="shared" si="0"/>
        <v>64.27614305115436</v>
      </c>
    </row>
    <row r="16" spans="1:5" ht="48">
      <c r="A16" s="26" t="s">
        <v>2</v>
      </c>
      <c r="B16" s="65" t="s">
        <v>153</v>
      </c>
      <c r="C16" s="12">
        <v>4994</v>
      </c>
      <c r="D16" s="12">
        <v>3470.3</v>
      </c>
      <c r="E16" s="13">
        <f t="shared" si="0"/>
        <v>69.48938726471766</v>
      </c>
    </row>
    <row r="17" spans="1:5" ht="60">
      <c r="A17" s="26" t="s">
        <v>232</v>
      </c>
      <c r="B17" s="65" t="s">
        <v>154</v>
      </c>
      <c r="C17" s="12">
        <v>28</v>
      </c>
      <c r="D17" s="12">
        <v>20.4</v>
      </c>
      <c r="E17" s="13">
        <f t="shared" si="0"/>
        <v>72.85714285714285</v>
      </c>
    </row>
    <row r="18" spans="1:5" ht="48">
      <c r="A18" s="26" t="s">
        <v>233</v>
      </c>
      <c r="B18" s="65" t="s">
        <v>155</v>
      </c>
      <c r="C18" s="12">
        <v>6649</v>
      </c>
      <c r="D18" s="12">
        <v>4010.4</v>
      </c>
      <c r="E18" s="13">
        <f t="shared" si="0"/>
        <v>60.31583696796511</v>
      </c>
    </row>
    <row r="19" spans="1:5" ht="48">
      <c r="A19" s="26" t="s">
        <v>234</v>
      </c>
      <c r="B19" s="65" t="s">
        <v>156</v>
      </c>
      <c r="C19" s="12">
        <v>-626</v>
      </c>
      <c r="D19" s="12">
        <v>-401.8</v>
      </c>
      <c r="E19" s="13">
        <f t="shared" si="0"/>
        <v>64.185303514377</v>
      </c>
    </row>
    <row r="20" spans="1:5" ht="12.75">
      <c r="A20" s="25" t="s">
        <v>16</v>
      </c>
      <c r="B20" s="64" t="s">
        <v>157</v>
      </c>
      <c r="C20" s="14">
        <f>C22+C23+C24+C21</f>
        <v>38550</v>
      </c>
      <c r="D20" s="14">
        <f>D22+D23+D24+D21</f>
        <v>37768</v>
      </c>
      <c r="E20" s="15">
        <f t="shared" si="0"/>
        <v>97.97146562905318</v>
      </c>
    </row>
    <row r="21" spans="1:5" ht="24">
      <c r="A21" s="26" t="s">
        <v>125</v>
      </c>
      <c r="B21" s="65" t="s">
        <v>158</v>
      </c>
      <c r="C21" s="12">
        <v>25630</v>
      </c>
      <c r="D21" s="12">
        <v>33061.7</v>
      </c>
      <c r="E21" s="13">
        <f>D21/C21*100</f>
        <v>128.99609832227856</v>
      </c>
    </row>
    <row r="22" spans="1:5" ht="24">
      <c r="A22" s="26" t="s">
        <v>26</v>
      </c>
      <c r="B22" s="65" t="s">
        <v>159</v>
      </c>
      <c r="C22" s="12">
        <v>50</v>
      </c>
      <c r="D22" s="12">
        <v>47.9</v>
      </c>
      <c r="E22" s="13">
        <f>(D22/C22)*100</f>
        <v>95.8</v>
      </c>
    </row>
    <row r="23" spans="1:5" ht="12.75">
      <c r="A23" s="26" t="s">
        <v>143</v>
      </c>
      <c r="B23" s="65" t="s">
        <v>160</v>
      </c>
      <c r="C23" s="12">
        <v>10</v>
      </c>
      <c r="D23" s="12">
        <v>1.1</v>
      </c>
      <c r="E23" s="13">
        <v>0</v>
      </c>
    </row>
    <row r="24" spans="1:5" ht="24">
      <c r="A24" s="26" t="s">
        <v>60</v>
      </c>
      <c r="B24" s="65" t="s">
        <v>161</v>
      </c>
      <c r="C24" s="12">
        <v>12860</v>
      </c>
      <c r="D24" s="12">
        <v>4657.3</v>
      </c>
      <c r="E24" s="13">
        <f>(D24/C24)*100</f>
        <v>36.215396578538105</v>
      </c>
    </row>
    <row r="25" spans="1:5" ht="12.75">
      <c r="A25" s="25" t="s">
        <v>17</v>
      </c>
      <c r="B25" s="64" t="s">
        <v>162</v>
      </c>
      <c r="C25" s="14">
        <f>C26+C28+C27</f>
        <v>25845</v>
      </c>
      <c r="D25" s="14">
        <f>D26+D28+D27</f>
        <v>8354.3</v>
      </c>
      <c r="E25" s="15">
        <f>(D25/C25)*100</f>
        <v>32.3246275875411</v>
      </c>
    </row>
    <row r="26" spans="1:5" ht="12.75">
      <c r="A26" s="26" t="s">
        <v>61</v>
      </c>
      <c r="B26" s="65" t="s">
        <v>163</v>
      </c>
      <c r="C26" s="12">
        <v>5280</v>
      </c>
      <c r="D26" s="12">
        <v>757</v>
      </c>
      <c r="E26" s="13">
        <f>(D26/C26)*100</f>
        <v>14.337121212121213</v>
      </c>
    </row>
    <row r="27" spans="1:5" ht="12.75">
      <c r="A27" s="26" t="s">
        <v>5</v>
      </c>
      <c r="B27" s="65" t="s">
        <v>164</v>
      </c>
      <c r="C27" s="12">
        <v>1565</v>
      </c>
      <c r="D27" s="12">
        <v>258.1</v>
      </c>
      <c r="E27" s="13">
        <f>(D27/C27)*100</f>
        <v>16.492012779552716</v>
      </c>
    </row>
    <row r="28" spans="1:5" ht="12.75">
      <c r="A28" s="27" t="s">
        <v>18</v>
      </c>
      <c r="B28" s="65" t="s">
        <v>165</v>
      </c>
      <c r="C28" s="12">
        <v>19000</v>
      </c>
      <c r="D28" s="12">
        <v>7339.2</v>
      </c>
      <c r="E28" s="13">
        <f>(D28/C28)*100</f>
        <v>38.62736842105263</v>
      </c>
    </row>
    <row r="29" spans="1:5" ht="12.75">
      <c r="A29" s="25" t="s">
        <v>19</v>
      </c>
      <c r="B29" s="64" t="s">
        <v>166</v>
      </c>
      <c r="C29" s="14">
        <f>C30+C32+C31</f>
        <v>8200</v>
      </c>
      <c r="D29" s="14">
        <f>D30+D32+D31</f>
        <v>4390.6</v>
      </c>
      <c r="E29" s="15">
        <f>E30</f>
        <v>53.54390243902439</v>
      </c>
    </row>
    <row r="30" spans="1:5" ht="24">
      <c r="A30" s="28" t="s">
        <v>62</v>
      </c>
      <c r="B30" s="65" t="s">
        <v>167</v>
      </c>
      <c r="C30" s="12">
        <v>8200</v>
      </c>
      <c r="D30" s="12">
        <v>4390.6</v>
      </c>
      <c r="E30" s="13">
        <f>(D30/C30)*100</f>
        <v>53.54390243902439</v>
      </c>
    </row>
    <row r="31" spans="1:5" ht="60">
      <c r="A31" s="26" t="s">
        <v>98</v>
      </c>
      <c r="B31" s="65" t="s">
        <v>168</v>
      </c>
      <c r="C31" s="12">
        <v>0</v>
      </c>
      <c r="D31" s="12">
        <v>0</v>
      </c>
      <c r="E31" s="13" t="e">
        <f>(D31/C31)*100</f>
        <v>#DIV/0!</v>
      </c>
    </row>
    <row r="32" spans="1:5" ht="36">
      <c r="A32" s="28" t="s">
        <v>85</v>
      </c>
      <c r="B32" s="65" t="s">
        <v>169</v>
      </c>
      <c r="C32" s="12">
        <v>0</v>
      </c>
      <c r="D32" s="12">
        <v>0</v>
      </c>
      <c r="E32" s="13" t="e">
        <f>(D32/C32)*100</f>
        <v>#DIV/0!</v>
      </c>
    </row>
    <row r="33" spans="1:5" ht="24">
      <c r="A33" s="28" t="s">
        <v>126</v>
      </c>
      <c r="B33" s="64" t="s">
        <v>170</v>
      </c>
      <c r="C33" s="14">
        <f>C34</f>
        <v>0</v>
      </c>
      <c r="D33" s="14">
        <f>D34</f>
        <v>0</v>
      </c>
      <c r="E33" s="13" t="e">
        <f>(D33/C33)*100</f>
        <v>#DIV/0!</v>
      </c>
    </row>
    <row r="34" spans="1:5" ht="24">
      <c r="A34" s="27" t="s">
        <v>127</v>
      </c>
      <c r="B34" s="65" t="s">
        <v>171</v>
      </c>
      <c r="C34" s="12">
        <v>0</v>
      </c>
      <c r="D34" s="12">
        <v>0</v>
      </c>
      <c r="E34" s="13" t="e">
        <f>(D34/C34)*100</f>
        <v>#DIV/0!</v>
      </c>
    </row>
    <row r="35" spans="1:5" ht="15">
      <c r="A35" s="73" t="s">
        <v>235</v>
      </c>
      <c r="B35" s="74"/>
      <c r="C35" s="9">
        <f>C7+C14+C20+C25+C29</f>
        <v>361349</v>
      </c>
      <c r="D35" s="9">
        <f>D7+D14+D20+D25+D29</f>
        <v>232602.8</v>
      </c>
      <c r="E35" s="75">
        <f>D35/C35</f>
        <v>0.6437067765512011</v>
      </c>
    </row>
    <row r="36" spans="1:5" ht="23.25">
      <c r="A36" s="25" t="s">
        <v>27</v>
      </c>
      <c r="B36" s="64" t="s">
        <v>172</v>
      </c>
      <c r="C36" s="14">
        <f>C37+C38+C39</f>
        <v>26659</v>
      </c>
      <c r="D36" s="14">
        <f>D37+D38+D39</f>
        <v>14939.599999999999</v>
      </c>
      <c r="E36" s="15">
        <f>(D36/C36)*100</f>
        <v>56.039611388274125</v>
      </c>
    </row>
    <row r="37" spans="1:5" ht="72">
      <c r="A37" s="26" t="s">
        <v>43</v>
      </c>
      <c r="B37" s="65" t="s">
        <v>173</v>
      </c>
      <c r="C37" s="12">
        <v>25470</v>
      </c>
      <c r="D37" s="12">
        <v>13784.8</v>
      </c>
      <c r="E37" s="13">
        <f>(D37/C37)*100</f>
        <v>54.12171181782489</v>
      </c>
    </row>
    <row r="38" spans="1:5" ht="24">
      <c r="A38" s="27" t="s">
        <v>64</v>
      </c>
      <c r="B38" s="65" t="s">
        <v>174</v>
      </c>
      <c r="C38" s="12">
        <v>0</v>
      </c>
      <c r="D38" s="12">
        <v>0</v>
      </c>
      <c r="E38" s="13">
        <v>0</v>
      </c>
    </row>
    <row r="39" spans="1:5" ht="60">
      <c r="A39" s="26" t="s">
        <v>65</v>
      </c>
      <c r="B39" s="65" t="s">
        <v>175</v>
      </c>
      <c r="C39" s="12">
        <v>1189</v>
      </c>
      <c r="D39" s="12">
        <v>1154.8</v>
      </c>
      <c r="E39" s="13">
        <f>D39/C39*100</f>
        <v>97.12363330529857</v>
      </c>
    </row>
    <row r="40" spans="1:5" ht="12.75">
      <c r="A40" s="25" t="s">
        <v>28</v>
      </c>
      <c r="B40" s="64" t="s">
        <v>176</v>
      </c>
      <c r="C40" s="14">
        <f>C41</f>
        <v>1822</v>
      </c>
      <c r="D40" s="14">
        <f>D41</f>
        <v>1871.3</v>
      </c>
      <c r="E40" s="15">
        <f>(D40/C40)*100</f>
        <v>102.70581778265641</v>
      </c>
    </row>
    <row r="41" spans="1:5" ht="12.75">
      <c r="A41" s="26" t="s">
        <v>49</v>
      </c>
      <c r="B41" s="65" t="s">
        <v>177</v>
      </c>
      <c r="C41" s="12">
        <v>1822</v>
      </c>
      <c r="D41" s="12">
        <v>1871.3</v>
      </c>
      <c r="E41" s="13">
        <f>(D41/C41)*100</f>
        <v>102.70581778265641</v>
      </c>
    </row>
    <row r="42" spans="1:5" ht="23.25">
      <c r="A42" s="25" t="s">
        <v>128</v>
      </c>
      <c r="B42" s="64" t="s">
        <v>178</v>
      </c>
      <c r="C42" s="14">
        <f>C43+C44</f>
        <v>1130</v>
      </c>
      <c r="D42" s="14">
        <f>D43+D44</f>
        <v>154.1</v>
      </c>
      <c r="E42" s="15">
        <f>D42/C42*100</f>
        <v>13.63716814159292</v>
      </c>
    </row>
    <row r="43" spans="1:5" ht="12.75">
      <c r="A43" s="27" t="s">
        <v>66</v>
      </c>
      <c r="B43" s="65" t="s">
        <v>179</v>
      </c>
      <c r="C43" s="12">
        <v>16</v>
      </c>
      <c r="D43" s="12">
        <v>16.5</v>
      </c>
      <c r="E43" s="13">
        <f>D43/C43*100</f>
        <v>103.125</v>
      </c>
    </row>
    <row r="44" spans="1:5" ht="12.75">
      <c r="A44" s="26" t="s">
        <v>67</v>
      </c>
      <c r="B44" s="65" t="s">
        <v>180</v>
      </c>
      <c r="C44" s="12">
        <v>1114</v>
      </c>
      <c r="D44" s="12">
        <v>137.6</v>
      </c>
      <c r="E44" s="13">
        <f>D44/C44*100</f>
        <v>12.351885098743267</v>
      </c>
    </row>
    <row r="45" spans="1:5" ht="23.25">
      <c r="A45" s="25" t="s">
        <v>35</v>
      </c>
      <c r="B45" s="64" t="s">
        <v>181</v>
      </c>
      <c r="C45" s="14">
        <f>C46+C47+C48</f>
        <v>608</v>
      </c>
      <c r="D45" s="14">
        <f>D46+D47+D48</f>
        <v>614.1999999999999</v>
      </c>
      <c r="E45" s="15">
        <f>(D45/C45)*100</f>
        <v>101.01973684210526</v>
      </c>
    </row>
    <row r="46" spans="1:5" ht="12.75">
      <c r="A46" s="26" t="s">
        <v>68</v>
      </c>
      <c r="B46" s="65" t="s">
        <v>182</v>
      </c>
      <c r="C46" s="12">
        <v>28</v>
      </c>
      <c r="D46" s="12">
        <v>27.2</v>
      </c>
      <c r="E46" s="13">
        <f>D46/C46*100</f>
        <v>97.14285714285714</v>
      </c>
    </row>
    <row r="47" spans="1:5" ht="60">
      <c r="A47" s="30" t="s">
        <v>69</v>
      </c>
      <c r="B47" s="65" t="s">
        <v>183</v>
      </c>
      <c r="C47" s="12">
        <v>0</v>
      </c>
      <c r="D47" s="12">
        <v>40.1</v>
      </c>
      <c r="E47" s="13" t="e">
        <f>D47/C47*100</f>
        <v>#DIV/0!</v>
      </c>
    </row>
    <row r="48" spans="1:5" ht="24">
      <c r="A48" s="26" t="s">
        <v>70</v>
      </c>
      <c r="B48" s="65" t="s">
        <v>184</v>
      </c>
      <c r="C48" s="12">
        <v>580</v>
      </c>
      <c r="D48" s="12">
        <v>546.9</v>
      </c>
      <c r="E48" s="13">
        <f>D48/C48*100</f>
        <v>94.29310344827586</v>
      </c>
    </row>
    <row r="49" spans="1:5" ht="12.75">
      <c r="A49" s="25" t="s">
        <v>129</v>
      </c>
      <c r="B49" s="64" t="s">
        <v>185</v>
      </c>
      <c r="C49" s="14">
        <f>C50+C69+C71+C70</f>
        <v>335</v>
      </c>
      <c r="D49" s="14">
        <f>D50+D69+D71+D70</f>
        <v>245.9</v>
      </c>
      <c r="E49" s="15">
        <f>(D49/C49)*100</f>
        <v>73.40298507462687</v>
      </c>
    </row>
    <row r="50" spans="1:5" ht="24">
      <c r="A50" s="26" t="s">
        <v>130</v>
      </c>
      <c r="B50" s="65" t="s">
        <v>186</v>
      </c>
      <c r="C50" s="12">
        <f>C51+C52+C53+C55+C57+C59+C61+C63+C65+C68</f>
        <v>175</v>
      </c>
      <c r="D50" s="12">
        <f>D51+D52+D53+D55+D57+D59+D61+D63+D65+D68</f>
        <v>115.19999999999999</v>
      </c>
      <c r="E50" s="13">
        <f>(D50/C50)*100</f>
        <v>65.82857142857142</v>
      </c>
    </row>
    <row r="51" spans="1:5" ht="36">
      <c r="A51" s="26" t="s">
        <v>219</v>
      </c>
      <c r="B51" s="65" t="s">
        <v>187</v>
      </c>
      <c r="C51" s="12">
        <v>6</v>
      </c>
      <c r="D51" s="12">
        <v>7.8</v>
      </c>
      <c r="E51" s="13">
        <v>0</v>
      </c>
    </row>
    <row r="52" spans="1:5" ht="60">
      <c r="A52" s="26" t="s">
        <v>220</v>
      </c>
      <c r="B52" s="65" t="s">
        <v>188</v>
      </c>
      <c r="C52" s="12">
        <v>13</v>
      </c>
      <c r="D52" s="12">
        <v>15.5</v>
      </c>
      <c r="E52" s="13">
        <f>(D52/C52)*100</f>
        <v>119.23076923076923</v>
      </c>
    </row>
    <row r="53" spans="1:5" ht="48">
      <c r="A53" s="26" t="s">
        <v>221</v>
      </c>
      <c r="B53" s="65" t="s">
        <v>189</v>
      </c>
      <c r="C53" s="12">
        <v>17</v>
      </c>
      <c r="D53" s="12">
        <v>3.4</v>
      </c>
      <c r="E53" s="13">
        <v>0</v>
      </c>
    </row>
    <row r="54" spans="1:5" ht="72">
      <c r="A54" s="26" t="s">
        <v>222</v>
      </c>
      <c r="B54" s="65" t="s">
        <v>215</v>
      </c>
      <c r="C54" s="12">
        <v>0</v>
      </c>
      <c r="D54" s="12">
        <v>0</v>
      </c>
      <c r="E54" s="13"/>
    </row>
    <row r="55" spans="1:5" ht="48">
      <c r="A55" s="80" t="s">
        <v>236</v>
      </c>
      <c r="B55" s="65" t="s">
        <v>237</v>
      </c>
      <c r="C55" s="12">
        <v>7</v>
      </c>
      <c r="D55" s="12">
        <v>0</v>
      </c>
      <c r="E55" s="13">
        <v>0</v>
      </c>
    </row>
    <row r="56" spans="1:5" ht="60">
      <c r="A56" s="26" t="s">
        <v>142</v>
      </c>
      <c r="B56" s="65" t="s">
        <v>190</v>
      </c>
      <c r="C56" s="12"/>
      <c r="D56" s="12"/>
      <c r="E56" s="13"/>
    </row>
    <row r="57" spans="1:5" ht="36">
      <c r="A57" s="81" t="s">
        <v>238</v>
      </c>
      <c r="B57" s="65" t="s">
        <v>239</v>
      </c>
      <c r="C57" s="12">
        <v>10</v>
      </c>
      <c r="D57" s="12">
        <v>12</v>
      </c>
      <c r="E57" s="13" t="s">
        <v>240</v>
      </c>
    </row>
    <row r="58" spans="1:5" ht="60">
      <c r="A58" s="26" t="s">
        <v>223</v>
      </c>
      <c r="B58" s="65" t="s">
        <v>191</v>
      </c>
      <c r="C58" s="12"/>
      <c r="D58" s="12"/>
      <c r="E58" s="13"/>
    </row>
    <row r="59" spans="1:5" ht="60">
      <c r="A59" s="82" t="s">
        <v>241</v>
      </c>
      <c r="B59" s="83" t="s">
        <v>242</v>
      </c>
      <c r="C59" s="12">
        <v>8</v>
      </c>
      <c r="D59" s="12">
        <v>4.4</v>
      </c>
      <c r="E59" s="13">
        <v>21.3</v>
      </c>
    </row>
    <row r="60" spans="1:5" ht="84">
      <c r="A60" s="26" t="s">
        <v>224</v>
      </c>
      <c r="B60" s="65" t="s">
        <v>192</v>
      </c>
      <c r="C60" s="12"/>
      <c r="D60" s="12"/>
      <c r="E60" s="13"/>
    </row>
    <row r="61" spans="1:5" ht="48">
      <c r="A61" s="84" t="s">
        <v>243</v>
      </c>
      <c r="B61" s="83" t="s">
        <v>244</v>
      </c>
      <c r="C61" s="12">
        <v>20</v>
      </c>
      <c r="D61" s="12">
        <v>0.3</v>
      </c>
      <c r="E61" s="13">
        <v>0.5</v>
      </c>
    </row>
    <row r="62" spans="1:5" ht="96">
      <c r="A62" s="26" t="s">
        <v>225</v>
      </c>
      <c r="B62" s="65" t="s">
        <v>193</v>
      </c>
      <c r="C62" s="12"/>
      <c r="D62" s="12"/>
      <c r="E62" s="13"/>
    </row>
    <row r="63" spans="1:5" ht="48">
      <c r="A63" s="85" t="s">
        <v>245</v>
      </c>
      <c r="B63" s="86" t="s">
        <v>246</v>
      </c>
      <c r="C63" s="12">
        <v>4</v>
      </c>
      <c r="D63" s="12">
        <v>0.8</v>
      </c>
      <c r="E63" s="13">
        <v>0</v>
      </c>
    </row>
    <row r="64" spans="1:5" ht="60">
      <c r="A64" s="26" t="s">
        <v>226</v>
      </c>
      <c r="B64" s="65" t="s">
        <v>194</v>
      </c>
      <c r="C64" s="12"/>
      <c r="D64" s="12"/>
      <c r="E64" s="13"/>
    </row>
    <row r="65" spans="1:5" ht="36">
      <c r="A65" s="85" t="s">
        <v>247</v>
      </c>
      <c r="B65" s="86" t="s">
        <v>248</v>
      </c>
      <c r="C65" s="12">
        <v>25</v>
      </c>
      <c r="D65" s="12">
        <v>7.9</v>
      </c>
      <c r="E65" s="13">
        <v>1.2</v>
      </c>
    </row>
    <row r="66" spans="1:5" ht="72">
      <c r="A66" s="26" t="s">
        <v>227</v>
      </c>
      <c r="B66" s="65" t="s">
        <v>195</v>
      </c>
      <c r="C66" s="12"/>
      <c r="D66" s="12"/>
      <c r="E66" s="13"/>
    </row>
    <row r="67" spans="1:5" ht="60">
      <c r="A67" s="26" t="s">
        <v>131</v>
      </c>
      <c r="B67" s="65" t="s">
        <v>196</v>
      </c>
      <c r="C67" s="12">
        <v>0</v>
      </c>
      <c r="D67" s="12">
        <v>0</v>
      </c>
      <c r="E67" s="13" t="e">
        <f aca="true" t="shared" si="1" ref="E67:E73">D67/C67*100</f>
        <v>#DIV/0!</v>
      </c>
    </row>
    <row r="68" spans="1:5" ht="48">
      <c r="A68" s="27" t="s">
        <v>228</v>
      </c>
      <c r="B68" s="65" t="s">
        <v>197</v>
      </c>
      <c r="C68" s="12">
        <v>65</v>
      </c>
      <c r="D68" s="12">
        <v>63.1</v>
      </c>
      <c r="E68" s="13">
        <f t="shared" si="1"/>
        <v>97.07692307692308</v>
      </c>
    </row>
    <row r="69" spans="1:5" ht="24">
      <c r="A69" s="26" t="s">
        <v>132</v>
      </c>
      <c r="B69" s="65" t="s">
        <v>198</v>
      </c>
      <c r="C69" s="12">
        <v>55</v>
      </c>
      <c r="D69" s="12">
        <v>33.3</v>
      </c>
      <c r="E69" s="13">
        <f t="shared" si="1"/>
        <v>60.54545454545453</v>
      </c>
    </row>
    <row r="70" spans="1:5" ht="84">
      <c r="A70" s="26" t="s">
        <v>138</v>
      </c>
      <c r="B70" s="65" t="s">
        <v>199</v>
      </c>
      <c r="C70" s="12">
        <v>27.5</v>
      </c>
      <c r="D70" s="12">
        <v>68.6</v>
      </c>
      <c r="E70" s="13">
        <f t="shared" si="1"/>
        <v>249.4545454545454</v>
      </c>
    </row>
    <row r="71" spans="1:5" ht="12.75">
      <c r="A71" s="26" t="s">
        <v>133</v>
      </c>
      <c r="B71" s="65" t="s">
        <v>200</v>
      </c>
      <c r="C71" s="12">
        <v>77.5</v>
      </c>
      <c r="D71" s="12">
        <v>28.8</v>
      </c>
      <c r="E71" s="13">
        <f t="shared" si="1"/>
        <v>37.16129032258065</v>
      </c>
    </row>
    <row r="72" spans="1:5" ht="12.75">
      <c r="A72" s="25" t="s">
        <v>78</v>
      </c>
      <c r="B72" s="66" t="s">
        <v>201</v>
      </c>
      <c r="C72" s="14">
        <v>701</v>
      </c>
      <c r="D72" s="14">
        <v>451.7</v>
      </c>
      <c r="E72" s="15">
        <f t="shared" si="1"/>
        <v>64.43651925820257</v>
      </c>
    </row>
    <row r="73" spans="1:5" ht="12.75">
      <c r="A73" s="25" t="s">
        <v>212</v>
      </c>
      <c r="B73" s="66" t="s">
        <v>213</v>
      </c>
      <c r="C73" s="14">
        <v>198.8</v>
      </c>
      <c r="D73" s="14">
        <v>165.7</v>
      </c>
      <c r="E73" s="13">
        <f t="shared" si="1"/>
        <v>83.35010060362173</v>
      </c>
    </row>
    <row r="74" spans="1:5" ht="15">
      <c r="A74" s="87" t="s">
        <v>249</v>
      </c>
      <c r="B74" s="87"/>
      <c r="C74" s="9">
        <f>C36+C40+C42+C45+C49+C72+C73</f>
        <v>31453.8</v>
      </c>
      <c r="D74" s="9">
        <f>D36+D40+D42+D45+D49+D72+D73</f>
        <v>18442.5</v>
      </c>
      <c r="E74" s="75">
        <f>D74/C74</f>
        <v>0.5863361501630964</v>
      </c>
    </row>
    <row r="75" spans="1:5" ht="15">
      <c r="A75" s="87" t="s">
        <v>51</v>
      </c>
      <c r="B75" s="87"/>
      <c r="C75" s="9">
        <f>C7+C14+C20+C25+C29+C36+C40+C42+C45+C49+C72+C33+C73</f>
        <v>392802.8</v>
      </c>
      <c r="D75" s="9">
        <f>D7+D14+D20+D25+D29+D36+D40+D42+D45+D49+D72+D33+D73</f>
        <v>251045.30000000002</v>
      </c>
      <c r="E75" s="10">
        <f>D75/C75*100</f>
        <v>63.91128067315203</v>
      </c>
    </row>
    <row r="76" spans="1:5" ht="15">
      <c r="A76" s="87" t="s">
        <v>32</v>
      </c>
      <c r="B76" s="64" t="s">
        <v>202</v>
      </c>
      <c r="C76" s="9">
        <f>C77+C84+C85</f>
        <v>1890653.5</v>
      </c>
      <c r="D76" s="9">
        <f>D77+D84+D85</f>
        <v>984779.9</v>
      </c>
      <c r="E76" s="10">
        <f>D76/C76*100</f>
        <v>52.08674672540473</v>
      </c>
    </row>
    <row r="77" spans="1:5" ht="21">
      <c r="A77" s="31" t="s">
        <v>79</v>
      </c>
      <c r="B77" s="64" t="s">
        <v>203</v>
      </c>
      <c r="C77" s="14">
        <f>C78+C81+C82+C83</f>
        <v>1870504.9</v>
      </c>
      <c r="D77" s="14">
        <f>D78+D81+D82+D83</f>
        <v>968505.5</v>
      </c>
      <c r="E77" s="15">
        <f>D77/C77*100</f>
        <v>51.777757973261664</v>
      </c>
    </row>
    <row r="78" spans="1:5" ht="12.75">
      <c r="A78" s="26" t="s">
        <v>80</v>
      </c>
      <c r="B78" s="65" t="s">
        <v>204</v>
      </c>
      <c r="C78" s="14">
        <f>C79+C80</f>
        <v>509909</v>
      </c>
      <c r="D78" s="14">
        <f>D79+D80</f>
        <v>295186</v>
      </c>
      <c r="E78" s="90">
        <f>E79</f>
        <v>60.07673692844065</v>
      </c>
    </row>
    <row r="79" spans="1:5" ht="12.75">
      <c r="A79" s="26" t="s">
        <v>86</v>
      </c>
      <c r="B79" s="65" t="s">
        <v>205</v>
      </c>
      <c r="C79" s="12">
        <v>393813</v>
      </c>
      <c r="D79" s="12">
        <v>236590</v>
      </c>
      <c r="E79" s="13">
        <f aca="true" t="shared" si="2" ref="E79:E84">D79/C79*100</f>
        <v>60.07673692844065</v>
      </c>
    </row>
    <row r="80" spans="1:5" ht="24">
      <c r="A80" s="26" t="s">
        <v>141</v>
      </c>
      <c r="B80" s="65" t="s">
        <v>206</v>
      </c>
      <c r="C80" s="91">
        <v>116096</v>
      </c>
      <c r="D80" s="91">
        <v>58596</v>
      </c>
      <c r="E80" s="13">
        <f t="shared" si="2"/>
        <v>50.47202315325248</v>
      </c>
    </row>
    <row r="81" spans="1:5" ht="24">
      <c r="A81" s="26" t="s">
        <v>53</v>
      </c>
      <c r="B81" s="65" t="s">
        <v>207</v>
      </c>
      <c r="C81" s="12">
        <v>175476.9</v>
      </c>
      <c r="D81" s="12">
        <v>35958.8</v>
      </c>
      <c r="E81" s="13">
        <f t="shared" si="2"/>
        <v>20.49204197247615</v>
      </c>
    </row>
    <row r="82" spans="1:5" ht="12.75">
      <c r="A82" s="26" t="s">
        <v>81</v>
      </c>
      <c r="B82" s="65" t="s">
        <v>208</v>
      </c>
      <c r="C82" s="12">
        <v>1050325.4</v>
      </c>
      <c r="D82" s="12">
        <v>584756.2</v>
      </c>
      <c r="E82" s="13">
        <f t="shared" si="2"/>
        <v>55.673813086877644</v>
      </c>
    </row>
    <row r="83" spans="1:5" ht="12.75">
      <c r="A83" s="26" t="s">
        <v>34</v>
      </c>
      <c r="B83" s="65" t="s">
        <v>209</v>
      </c>
      <c r="C83" s="12">
        <v>134793.6</v>
      </c>
      <c r="D83" s="12">
        <v>52604.5</v>
      </c>
      <c r="E83" s="13">
        <f t="shared" si="2"/>
        <v>39.025962656980745</v>
      </c>
    </row>
    <row r="84" spans="1:5" ht="12.75">
      <c r="A84" s="26" t="s">
        <v>87</v>
      </c>
      <c r="B84" s="65" t="s">
        <v>210</v>
      </c>
      <c r="C84" s="12">
        <v>20148.6</v>
      </c>
      <c r="D84" s="12">
        <v>16415</v>
      </c>
      <c r="E84" s="13">
        <f t="shared" si="2"/>
        <v>81.46968027555265</v>
      </c>
    </row>
    <row r="85" spans="1:5" ht="24">
      <c r="A85" s="26" t="s">
        <v>56</v>
      </c>
      <c r="B85" s="65" t="s">
        <v>211</v>
      </c>
      <c r="C85" s="12"/>
      <c r="D85" s="12">
        <v>-140.6</v>
      </c>
      <c r="E85" s="13"/>
    </row>
    <row r="86" spans="1:5" ht="15">
      <c r="A86" s="87" t="s">
        <v>20</v>
      </c>
      <c r="B86" s="64"/>
      <c r="C86" s="9">
        <f>C75+C76</f>
        <v>2283456.3</v>
      </c>
      <c r="D86" s="9">
        <f>D75+D76</f>
        <v>1235825.2</v>
      </c>
      <c r="E86" s="10">
        <f>D86/C86*100</f>
        <v>54.12081676360524</v>
      </c>
    </row>
    <row r="87" spans="1:5" ht="12.75">
      <c r="A87" s="87" t="s">
        <v>21</v>
      </c>
      <c r="B87" s="67"/>
      <c r="C87" s="14"/>
      <c r="D87" s="14"/>
      <c r="E87" s="15"/>
    </row>
    <row r="88" spans="1:5" ht="12.75">
      <c r="A88" s="26" t="s">
        <v>29</v>
      </c>
      <c r="B88" s="68">
        <v>100</v>
      </c>
      <c r="C88" s="12">
        <v>128779.1</v>
      </c>
      <c r="D88" s="12">
        <v>81279.4</v>
      </c>
      <c r="E88" s="13">
        <f aca="true" t="shared" si="3" ref="E88:E93">(D88/C88)*100</f>
        <v>63.1153657697561</v>
      </c>
    </row>
    <row r="89" spans="1:5" ht="12.75">
      <c r="A89" s="26" t="s">
        <v>30</v>
      </c>
      <c r="B89" s="68">
        <v>300</v>
      </c>
      <c r="C89" s="12">
        <v>13253.7</v>
      </c>
      <c r="D89" s="12">
        <v>6823.8</v>
      </c>
      <c r="E89" s="13">
        <f t="shared" si="3"/>
        <v>51.486000135811125</v>
      </c>
    </row>
    <row r="90" spans="1:5" ht="12.75">
      <c r="A90" s="26" t="s">
        <v>31</v>
      </c>
      <c r="B90" s="68">
        <v>400</v>
      </c>
      <c r="C90" s="12">
        <v>185098.5</v>
      </c>
      <c r="D90" s="12">
        <v>62777.2</v>
      </c>
      <c r="E90" s="13">
        <f t="shared" si="3"/>
        <v>33.9155638754501</v>
      </c>
    </row>
    <row r="91" spans="1:5" ht="12.75">
      <c r="A91" s="26" t="s">
        <v>39</v>
      </c>
      <c r="B91" s="68">
        <v>500</v>
      </c>
      <c r="C91" s="12">
        <v>365573.6</v>
      </c>
      <c r="D91" s="12">
        <v>179140.6</v>
      </c>
      <c r="E91" s="13">
        <f t="shared" si="3"/>
        <v>49.002608503458674</v>
      </c>
    </row>
    <row r="92" spans="1:5" ht="12.75">
      <c r="A92" s="26" t="s">
        <v>22</v>
      </c>
      <c r="B92" s="68">
        <v>700</v>
      </c>
      <c r="C92" s="12">
        <v>1066468.5</v>
      </c>
      <c r="D92" s="12">
        <v>649519.2</v>
      </c>
      <c r="E92" s="13">
        <f t="shared" si="3"/>
        <v>60.903739772904686</v>
      </c>
    </row>
    <row r="93" spans="1:5" ht="12.75">
      <c r="A93" s="26" t="s">
        <v>134</v>
      </c>
      <c r="B93" s="68">
        <v>800</v>
      </c>
      <c r="C93" s="12">
        <v>107533.7</v>
      </c>
      <c r="D93" s="12">
        <v>62794.1</v>
      </c>
      <c r="E93" s="13">
        <f t="shared" si="3"/>
        <v>58.394810185086165</v>
      </c>
    </row>
    <row r="94" spans="1:5" ht="12.75">
      <c r="A94" s="26" t="s">
        <v>37</v>
      </c>
      <c r="B94" s="68">
        <v>900</v>
      </c>
      <c r="C94" s="12"/>
      <c r="D94" s="12"/>
      <c r="E94" s="13"/>
    </row>
    <row r="95" spans="1:5" ht="12.75">
      <c r="A95" s="26" t="s">
        <v>37</v>
      </c>
      <c r="B95" s="68">
        <v>900</v>
      </c>
      <c r="C95" s="12">
        <v>0</v>
      </c>
      <c r="D95" s="12">
        <v>0</v>
      </c>
      <c r="E95" s="13"/>
    </row>
    <row r="96" spans="1:5" ht="12.75">
      <c r="A96" s="26" t="s">
        <v>23</v>
      </c>
      <c r="B96" s="68">
        <v>1000</v>
      </c>
      <c r="C96" s="12">
        <v>372349.6</v>
      </c>
      <c r="D96" s="12">
        <v>140376.9</v>
      </c>
      <c r="E96" s="13">
        <f>(D96/C96)*100</f>
        <v>37.7002956361441</v>
      </c>
    </row>
    <row r="97" spans="1:5" ht="12.75">
      <c r="A97" s="26" t="s">
        <v>46</v>
      </c>
      <c r="B97" s="68">
        <v>1100</v>
      </c>
      <c r="C97" s="12">
        <v>56978.2</v>
      </c>
      <c r="D97" s="12">
        <v>33438.1</v>
      </c>
      <c r="E97" s="13">
        <f>(D97/C97)*100</f>
        <v>58.685778069507286</v>
      </c>
    </row>
    <row r="98" spans="1:5" ht="12.75">
      <c r="A98" s="26" t="s">
        <v>47</v>
      </c>
      <c r="B98" s="68">
        <v>1200</v>
      </c>
      <c r="C98" s="12">
        <v>11249.7</v>
      </c>
      <c r="D98" s="12">
        <v>6629.9</v>
      </c>
      <c r="E98" s="13">
        <f>(D98/C98)*100</f>
        <v>58.93401601820493</v>
      </c>
    </row>
    <row r="99" spans="1:5" ht="12.75">
      <c r="A99" s="70" t="s">
        <v>256</v>
      </c>
      <c r="B99" s="68">
        <v>1300</v>
      </c>
      <c r="C99" s="12">
        <v>86.4</v>
      </c>
      <c r="D99" s="12">
        <v>7</v>
      </c>
      <c r="E99" s="13">
        <f>(D99/C99)*100</f>
        <v>8.101851851851851</v>
      </c>
    </row>
    <row r="100" spans="1:5" ht="15">
      <c r="A100" s="87" t="s">
        <v>24</v>
      </c>
      <c r="B100" s="64"/>
      <c r="C100" s="9">
        <f>SUM(C88:C99)</f>
        <v>2307371</v>
      </c>
      <c r="D100" s="9">
        <f>SUM(D88:D99)</f>
        <v>1222786.2</v>
      </c>
      <c r="E100" s="10">
        <f>D100/C100*100</f>
        <v>52.994780639957774</v>
      </c>
    </row>
    <row r="101" spans="1:5" ht="15">
      <c r="A101" s="50"/>
      <c r="B101" s="69"/>
      <c r="C101" s="51"/>
      <c r="D101" s="52"/>
      <c r="E101" s="53"/>
    </row>
    <row r="102" spans="1:5" ht="23.25">
      <c r="A102" s="33" t="s">
        <v>7</v>
      </c>
      <c r="B102" s="34">
        <f>C100-C86</f>
        <v>23914.700000000186</v>
      </c>
      <c r="C102" s="34">
        <f>D100-D86</f>
        <v>-13039</v>
      </c>
      <c r="D102" s="35"/>
      <c r="E102" s="36"/>
    </row>
    <row r="103" spans="1:5" ht="24">
      <c r="A103" s="37" t="s">
        <v>8</v>
      </c>
      <c r="B103" s="38">
        <f>B104+B107</f>
        <v>10000</v>
      </c>
      <c r="C103" s="39">
        <f>C104+C107</f>
        <v>0</v>
      </c>
      <c r="D103" s="35"/>
      <c r="E103" s="35"/>
    </row>
    <row r="104" spans="1:5" ht="13.5">
      <c r="A104" s="33" t="s">
        <v>9</v>
      </c>
      <c r="B104" s="40">
        <f>B105+B106</f>
        <v>10000</v>
      </c>
      <c r="C104" s="41">
        <v>0</v>
      </c>
      <c r="D104" s="35"/>
      <c r="E104" s="36"/>
    </row>
    <row r="105" spans="1:5" ht="24">
      <c r="A105" s="26" t="s">
        <v>144</v>
      </c>
      <c r="B105" s="42">
        <v>10000</v>
      </c>
      <c r="C105" s="43">
        <v>0</v>
      </c>
      <c r="D105" s="35"/>
      <c r="E105" s="35"/>
    </row>
    <row r="106" spans="1:5" ht="24" hidden="1">
      <c r="A106" s="26" t="s">
        <v>135</v>
      </c>
      <c r="B106" s="38"/>
      <c r="C106" s="44"/>
      <c r="D106" s="35"/>
      <c r="E106" s="36"/>
    </row>
    <row r="107" spans="1:5" ht="23.25" hidden="1">
      <c r="A107" s="33" t="s">
        <v>136</v>
      </c>
      <c r="B107" s="45">
        <f>B108+B109</f>
        <v>0</v>
      </c>
      <c r="C107" s="46">
        <f>C108+C109</f>
        <v>0</v>
      </c>
      <c r="D107" s="35"/>
      <c r="E107" s="36"/>
    </row>
    <row r="108" spans="1:5" ht="48" hidden="1">
      <c r="A108" s="26" t="s">
        <v>214</v>
      </c>
      <c r="B108" s="38"/>
      <c r="C108" s="44"/>
      <c r="D108" s="35"/>
      <c r="E108" s="36"/>
    </row>
    <row r="109" spans="1:5" ht="36" hidden="1">
      <c r="A109" s="26" t="s">
        <v>140</v>
      </c>
      <c r="B109" s="38"/>
      <c r="C109" s="44"/>
      <c r="D109" s="35"/>
      <c r="E109" s="36"/>
    </row>
    <row r="110" spans="1:5" ht="23.25" hidden="1">
      <c r="A110" s="25" t="s">
        <v>82</v>
      </c>
      <c r="B110" s="34">
        <v>0</v>
      </c>
      <c r="C110" s="47">
        <v>0</v>
      </c>
      <c r="D110" s="35"/>
      <c r="E110" s="36"/>
    </row>
    <row r="111" spans="1:5" ht="23.25">
      <c r="A111" s="33" t="s">
        <v>255</v>
      </c>
      <c r="B111" s="34">
        <f>B102-B103</f>
        <v>13914.700000000186</v>
      </c>
      <c r="C111" s="63">
        <f>C102-C103</f>
        <v>-13039</v>
      </c>
      <c r="D111" s="35"/>
      <c r="E111" s="36"/>
    </row>
  </sheetData>
  <sheetProtection/>
  <mergeCells count="6">
    <mergeCell ref="A1:E1"/>
    <mergeCell ref="A2:A5"/>
    <mergeCell ref="B2:B5"/>
    <mergeCell ref="C2:C5"/>
    <mergeCell ref="D2:D5"/>
    <mergeCell ref="E2:E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1"/>
  <sheetViews>
    <sheetView zoomScalePageLayoutView="0" workbookViewId="0" topLeftCell="A1">
      <selection activeCell="A1" sqref="A1:E111"/>
    </sheetView>
  </sheetViews>
  <sheetFormatPr defaultColWidth="9.00390625" defaultRowHeight="12.75"/>
  <cols>
    <col min="1" max="1" width="48.625" style="0" customWidth="1"/>
    <col min="2" max="2" width="18.625" style="0" customWidth="1"/>
    <col min="3" max="4" width="15.625" style="0" customWidth="1"/>
    <col min="5" max="5" width="14.625" style="0" customWidth="1"/>
  </cols>
  <sheetData>
    <row r="1" spans="1:5" ht="30" customHeight="1" thickBot="1">
      <c r="A1" s="96" t="s">
        <v>262</v>
      </c>
      <c r="B1" s="96"/>
      <c r="C1" s="96"/>
      <c r="D1" s="96"/>
      <c r="E1" s="96"/>
    </row>
    <row r="2" spans="1:5" ht="12.75">
      <c r="A2" s="93" t="s">
        <v>15</v>
      </c>
      <c r="B2" s="106" t="s">
        <v>145</v>
      </c>
      <c r="C2" s="109" t="s">
        <v>137</v>
      </c>
      <c r="D2" s="100" t="s">
        <v>139</v>
      </c>
      <c r="E2" s="103" t="s">
        <v>0</v>
      </c>
    </row>
    <row r="3" spans="1:5" ht="12.75">
      <c r="A3" s="94"/>
      <c r="B3" s="107"/>
      <c r="C3" s="110"/>
      <c r="D3" s="101"/>
      <c r="E3" s="104"/>
    </row>
    <row r="4" spans="1:5" ht="12.75">
      <c r="A4" s="94"/>
      <c r="B4" s="107"/>
      <c r="C4" s="110"/>
      <c r="D4" s="101"/>
      <c r="E4" s="104"/>
    </row>
    <row r="5" spans="1:5" ht="12.75">
      <c r="A5" s="95"/>
      <c r="B5" s="108"/>
      <c r="C5" s="111"/>
      <c r="D5" s="102"/>
      <c r="E5" s="105"/>
    </row>
    <row r="6" spans="1:5" ht="12.75">
      <c r="A6" s="23">
        <v>1</v>
      </c>
      <c r="B6" s="8">
        <v>2</v>
      </c>
      <c r="C6" s="7">
        <v>3</v>
      </c>
      <c r="D6" s="8">
        <v>4</v>
      </c>
      <c r="E6" s="8">
        <v>5</v>
      </c>
    </row>
    <row r="7" spans="1:5" ht="12.75">
      <c r="A7" s="25" t="s">
        <v>25</v>
      </c>
      <c r="B7" s="64" t="s">
        <v>146</v>
      </c>
      <c r="C7" s="14">
        <f>C9+C10+C11+C12+C13</f>
        <v>287709</v>
      </c>
      <c r="D7" s="14">
        <f>D9+D10+D11+D12+D13</f>
        <v>200064.30000000002</v>
      </c>
      <c r="E7" s="15">
        <f>(D7/C7)*100</f>
        <v>69.53703220962848</v>
      </c>
    </row>
    <row r="8" spans="1:5" ht="12.75">
      <c r="A8" s="26" t="s">
        <v>122</v>
      </c>
      <c r="B8" s="65" t="s">
        <v>229</v>
      </c>
      <c r="C8" s="12">
        <f>C9+C10+C11+C12+C13</f>
        <v>287709</v>
      </c>
      <c r="D8" s="12">
        <f>D9+D10+D11+D12+D13</f>
        <v>200064.30000000002</v>
      </c>
      <c r="E8" s="13">
        <f>(D8/C8)*100</f>
        <v>69.53703220962848</v>
      </c>
    </row>
    <row r="9" spans="1:5" ht="60">
      <c r="A9" s="26" t="s">
        <v>50</v>
      </c>
      <c r="B9" s="65" t="s">
        <v>147</v>
      </c>
      <c r="C9" s="12">
        <v>275522</v>
      </c>
      <c r="D9" s="12">
        <v>188506.2</v>
      </c>
      <c r="E9" s="13">
        <f>(D9/C9)*100</f>
        <v>68.41783959175675</v>
      </c>
    </row>
    <row r="10" spans="1:5" ht="84">
      <c r="A10" s="26" t="s">
        <v>230</v>
      </c>
      <c r="B10" s="65" t="s">
        <v>148</v>
      </c>
      <c r="C10" s="12">
        <v>612</v>
      </c>
      <c r="D10" s="12">
        <v>461.2</v>
      </c>
      <c r="E10" s="13">
        <v>0</v>
      </c>
    </row>
    <row r="11" spans="1:5" ht="36">
      <c r="A11" s="26" t="s">
        <v>231</v>
      </c>
      <c r="B11" s="65" t="s">
        <v>149</v>
      </c>
      <c r="C11" s="12">
        <v>3200</v>
      </c>
      <c r="D11" s="12">
        <v>3000</v>
      </c>
      <c r="E11" s="13">
        <f aca="true" t="shared" si="0" ref="E11:E20">(D11/C11)*100</f>
        <v>93.75</v>
      </c>
    </row>
    <row r="12" spans="1:5" ht="72">
      <c r="A12" s="26" t="s">
        <v>123</v>
      </c>
      <c r="B12" s="65" t="s">
        <v>150</v>
      </c>
      <c r="C12" s="12">
        <v>23</v>
      </c>
      <c r="D12" s="12">
        <v>0</v>
      </c>
      <c r="E12" s="13">
        <f t="shared" si="0"/>
        <v>0</v>
      </c>
    </row>
    <row r="13" spans="1:5" ht="72">
      <c r="A13" s="26" t="s">
        <v>217</v>
      </c>
      <c r="B13" s="65" t="s">
        <v>218</v>
      </c>
      <c r="C13" s="12">
        <v>8352</v>
      </c>
      <c r="D13" s="12">
        <v>8096.9</v>
      </c>
      <c r="E13" s="13">
        <f t="shared" si="0"/>
        <v>96.94564176245211</v>
      </c>
    </row>
    <row r="14" spans="1:5" ht="23.25">
      <c r="A14" s="25" t="s">
        <v>1</v>
      </c>
      <c r="B14" s="64" t="s">
        <v>151</v>
      </c>
      <c r="C14" s="14">
        <f>C16+C17+C18+C19</f>
        <v>12045</v>
      </c>
      <c r="D14" s="14">
        <f>D16+D17+D18+D19</f>
        <v>8256.699999999999</v>
      </c>
      <c r="E14" s="15">
        <f t="shared" si="0"/>
        <v>68.54877542548775</v>
      </c>
    </row>
    <row r="15" spans="1:5" ht="24">
      <c r="A15" s="26" t="s">
        <v>124</v>
      </c>
      <c r="B15" s="65" t="s">
        <v>152</v>
      </c>
      <c r="C15" s="12">
        <f>C16+C17+C18+C19</f>
        <v>12045</v>
      </c>
      <c r="D15" s="12">
        <f>D16+D17+D18+D19</f>
        <v>8256.699999999999</v>
      </c>
      <c r="E15" s="13">
        <f t="shared" si="0"/>
        <v>68.54877542548775</v>
      </c>
    </row>
    <row r="16" spans="1:5" ht="48">
      <c r="A16" s="26" t="s">
        <v>2</v>
      </c>
      <c r="B16" s="65" t="s">
        <v>153</v>
      </c>
      <c r="C16" s="12">
        <v>5994</v>
      </c>
      <c r="D16" s="12">
        <v>4052</v>
      </c>
      <c r="E16" s="13">
        <f t="shared" si="0"/>
        <v>67.60093426760093</v>
      </c>
    </row>
    <row r="17" spans="1:5" ht="60">
      <c r="A17" s="26" t="s">
        <v>232</v>
      </c>
      <c r="B17" s="65" t="s">
        <v>154</v>
      </c>
      <c r="C17" s="12">
        <v>28</v>
      </c>
      <c r="D17" s="12">
        <v>23.4</v>
      </c>
      <c r="E17" s="13">
        <f t="shared" si="0"/>
        <v>83.57142857142857</v>
      </c>
    </row>
    <row r="18" spans="1:5" ht="48">
      <c r="A18" s="26" t="s">
        <v>233</v>
      </c>
      <c r="B18" s="65" t="s">
        <v>155</v>
      </c>
      <c r="C18" s="12">
        <v>6649</v>
      </c>
      <c r="D18" s="12">
        <v>4653</v>
      </c>
      <c r="E18" s="13">
        <f t="shared" si="0"/>
        <v>69.98044818769739</v>
      </c>
    </row>
    <row r="19" spans="1:5" ht="48">
      <c r="A19" s="26" t="s">
        <v>234</v>
      </c>
      <c r="B19" s="65" t="s">
        <v>156</v>
      </c>
      <c r="C19" s="12">
        <v>-626</v>
      </c>
      <c r="D19" s="12">
        <v>-471.7</v>
      </c>
      <c r="E19" s="13">
        <f t="shared" si="0"/>
        <v>75.35143769968052</v>
      </c>
    </row>
    <row r="20" spans="1:5" ht="12.75">
      <c r="A20" s="25" t="s">
        <v>16</v>
      </c>
      <c r="B20" s="64" t="s">
        <v>157</v>
      </c>
      <c r="C20" s="14">
        <f>C22+C23+C24+C21</f>
        <v>51289.4</v>
      </c>
      <c r="D20" s="14">
        <f>D22+D23+D24+D21</f>
        <v>39157.9</v>
      </c>
      <c r="E20" s="15">
        <f t="shared" si="0"/>
        <v>76.34696447999002</v>
      </c>
    </row>
    <row r="21" spans="1:5" ht="24">
      <c r="A21" s="26" t="s">
        <v>125</v>
      </c>
      <c r="B21" s="65" t="s">
        <v>158</v>
      </c>
      <c r="C21" s="12">
        <v>38369.4</v>
      </c>
      <c r="D21" s="12">
        <v>34230.3</v>
      </c>
      <c r="E21" s="13">
        <f>D21/C21*100</f>
        <v>89.21249745891258</v>
      </c>
    </row>
    <row r="22" spans="1:5" ht="24">
      <c r="A22" s="26" t="s">
        <v>26</v>
      </c>
      <c r="B22" s="65" t="s">
        <v>159</v>
      </c>
      <c r="C22" s="12">
        <v>50</v>
      </c>
      <c r="D22" s="12">
        <v>56.4</v>
      </c>
      <c r="E22" s="13">
        <f>(D22/C22)*100</f>
        <v>112.79999999999998</v>
      </c>
    </row>
    <row r="23" spans="1:5" ht="12.75">
      <c r="A23" s="26" t="s">
        <v>143</v>
      </c>
      <c r="B23" s="65" t="s">
        <v>160</v>
      </c>
      <c r="C23" s="12">
        <v>10</v>
      </c>
      <c r="D23" s="12">
        <v>1.2</v>
      </c>
      <c r="E23" s="13">
        <v>0</v>
      </c>
    </row>
    <row r="24" spans="1:5" ht="24">
      <c r="A24" s="26" t="s">
        <v>60</v>
      </c>
      <c r="B24" s="65" t="s">
        <v>161</v>
      </c>
      <c r="C24" s="12">
        <v>12860</v>
      </c>
      <c r="D24" s="12">
        <v>4870</v>
      </c>
      <c r="E24" s="13">
        <f>(D24/C24)*100</f>
        <v>37.86936236391913</v>
      </c>
    </row>
    <row r="25" spans="1:5" ht="12.75">
      <c r="A25" s="25" t="s">
        <v>17</v>
      </c>
      <c r="B25" s="64" t="s">
        <v>162</v>
      </c>
      <c r="C25" s="14">
        <f>C26+C28+C27</f>
        <v>25845</v>
      </c>
      <c r="D25" s="14">
        <f>D26+D28+D27</f>
        <v>11832.999999999998</v>
      </c>
      <c r="E25" s="15">
        <f>(D25/C25)*100</f>
        <v>45.784484426388076</v>
      </c>
    </row>
    <row r="26" spans="1:5" ht="12.75">
      <c r="A26" s="26" t="s">
        <v>61</v>
      </c>
      <c r="B26" s="65" t="s">
        <v>163</v>
      </c>
      <c r="C26" s="12">
        <v>5280</v>
      </c>
      <c r="D26" s="12">
        <v>954.9</v>
      </c>
      <c r="E26" s="13">
        <f>(D26/C26)*100</f>
        <v>18.085227272727273</v>
      </c>
    </row>
    <row r="27" spans="1:5" ht="12.75">
      <c r="A27" s="26" t="s">
        <v>5</v>
      </c>
      <c r="B27" s="65" t="s">
        <v>164</v>
      </c>
      <c r="C27" s="12">
        <v>1565</v>
      </c>
      <c r="D27" s="12">
        <v>280.3</v>
      </c>
      <c r="E27" s="13">
        <f>(D27/C27)*100</f>
        <v>17.910543130990416</v>
      </c>
    </row>
    <row r="28" spans="1:5" ht="12.75">
      <c r="A28" s="27" t="s">
        <v>18</v>
      </c>
      <c r="B28" s="65" t="s">
        <v>165</v>
      </c>
      <c r="C28" s="12">
        <v>19000</v>
      </c>
      <c r="D28" s="12">
        <v>10597.8</v>
      </c>
      <c r="E28" s="13">
        <f>(D28/C28)*100</f>
        <v>55.77789473684211</v>
      </c>
    </row>
    <row r="29" spans="1:5" ht="12.75">
      <c r="A29" s="25" t="s">
        <v>19</v>
      </c>
      <c r="B29" s="64" t="s">
        <v>166</v>
      </c>
      <c r="C29" s="14">
        <f>C30+C32+C31</f>
        <v>8200</v>
      </c>
      <c r="D29" s="14">
        <f>D30+D32+D31</f>
        <v>5058.7</v>
      </c>
      <c r="E29" s="15">
        <f>E30</f>
        <v>61.69146341463414</v>
      </c>
    </row>
    <row r="30" spans="1:5" ht="24">
      <c r="A30" s="28" t="s">
        <v>62</v>
      </c>
      <c r="B30" s="65" t="s">
        <v>167</v>
      </c>
      <c r="C30" s="12">
        <v>8200</v>
      </c>
      <c r="D30" s="12">
        <v>5058.7</v>
      </c>
      <c r="E30" s="13">
        <f>(D30/C30)*100</f>
        <v>61.69146341463414</v>
      </c>
    </row>
    <row r="31" spans="1:5" ht="60" hidden="1">
      <c r="A31" s="26" t="s">
        <v>98</v>
      </c>
      <c r="B31" s="65" t="s">
        <v>168</v>
      </c>
      <c r="C31" s="12">
        <v>0</v>
      </c>
      <c r="D31" s="12">
        <v>0</v>
      </c>
      <c r="E31" s="13" t="e">
        <f>(D31/C31)*100</f>
        <v>#DIV/0!</v>
      </c>
    </row>
    <row r="32" spans="1:5" ht="36" hidden="1">
      <c r="A32" s="28" t="s">
        <v>85</v>
      </c>
      <c r="B32" s="65" t="s">
        <v>169</v>
      </c>
      <c r="C32" s="12">
        <v>0</v>
      </c>
      <c r="D32" s="12">
        <v>0</v>
      </c>
      <c r="E32" s="13" t="e">
        <f>(D32/C32)*100</f>
        <v>#DIV/0!</v>
      </c>
    </row>
    <row r="33" spans="1:5" ht="24" hidden="1">
      <c r="A33" s="28" t="s">
        <v>126</v>
      </c>
      <c r="B33" s="64" t="s">
        <v>170</v>
      </c>
      <c r="C33" s="14">
        <f>C34</f>
        <v>0</v>
      </c>
      <c r="D33" s="14">
        <f>D34</f>
        <v>0</v>
      </c>
      <c r="E33" s="13" t="e">
        <f>(D33/C33)*100</f>
        <v>#DIV/0!</v>
      </c>
    </row>
    <row r="34" spans="1:5" ht="24" hidden="1">
      <c r="A34" s="27" t="s">
        <v>127</v>
      </c>
      <c r="B34" s="65" t="s">
        <v>171</v>
      </c>
      <c r="C34" s="12">
        <v>0</v>
      </c>
      <c r="D34" s="12">
        <v>0</v>
      </c>
      <c r="E34" s="13" t="e">
        <f>(D34/C34)*100</f>
        <v>#DIV/0!</v>
      </c>
    </row>
    <row r="35" spans="1:5" ht="15">
      <c r="A35" s="73" t="s">
        <v>235</v>
      </c>
      <c r="B35" s="74"/>
      <c r="C35" s="9">
        <f>C7+C14+C20+C25+C29</f>
        <v>385088.4</v>
      </c>
      <c r="D35" s="9">
        <f>D7+D14+D20+D25+D29</f>
        <v>264370.60000000003</v>
      </c>
      <c r="E35" s="75">
        <f>D35/C35</f>
        <v>0.6865192511641484</v>
      </c>
    </row>
    <row r="36" spans="1:5" ht="23.25">
      <c r="A36" s="25" t="s">
        <v>27</v>
      </c>
      <c r="B36" s="64" t="s">
        <v>172</v>
      </c>
      <c r="C36" s="14">
        <f>C37+C38+C39</f>
        <v>26930.9</v>
      </c>
      <c r="D36" s="14">
        <f>D37+D38+D39</f>
        <v>16891.2</v>
      </c>
      <c r="E36" s="15">
        <f>(D36/C36)*100</f>
        <v>62.7205180666075</v>
      </c>
    </row>
    <row r="37" spans="1:5" ht="72">
      <c r="A37" s="26" t="s">
        <v>43</v>
      </c>
      <c r="B37" s="65" t="s">
        <v>173</v>
      </c>
      <c r="C37" s="12">
        <v>25741.9</v>
      </c>
      <c r="D37" s="12">
        <v>15569.5</v>
      </c>
      <c r="E37" s="13">
        <f>(D37/C37)*100</f>
        <v>60.48310342282426</v>
      </c>
    </row>
    <row r="38" spans="1:5" ht="24">
      <c r="A38" s="27" t="s">
        <v>64</v>
      </c>
      <c r="B38" s="65" t="s">
        <v>174</v>
      </c>
      <c r="C38" s="12">
        <v>0</v>
      </c>
      <c r="D38" s="12">
        <v>0</v>
      </c>
      <c r="E38" s="13">
        <v>0</v>
      </c>
    </row>
    <row r="39" spans="1:5" ht="60">
      <c r="A39" s="26" t="s">
        <v>65</v>
      </c>
      <c r="B39" s="65" t="s">
        <v>175</v>
      </c>
      <c r="C39" s="12">
        <v>1189</v>
      </c>
      <c r="D39" s="12">
        <v>1321.7</v>
      </c>
      <c r="E39" s="13">
        <f>D39/C39*100</f>
        <v>111.16063919259882</v>
      </c>
    </row>
    <row r="40" spans="1:5" ht="12.75">
      <c r="A40" s="25" t="s">
        <v>28</v>
      </c>
      <c r="B40" s="64" t="s">
        <v>176</v>
      </c>
      <c r="C40" s="14">
        <f>C41</f>
        <v>1822</v>
      </c>
      <c r="D40" s="14">
        <f>D41</f>
        <v>1871.3</v>
      </c>
      <c r="E40" s="15">
        <f>(D40/C40)*100</f>
        <v>102.70581778265641</v>
      </c>
    </row>
    <row r="41" spans="1:5" ht="12.75">
      <c r="A41" s="26" t="s">
        <v>49</v>
      </c>
      <c r="B41" s="65" t="s">
        <v>177</v>
      </c>
      <c r="C41" s="12">
        <v>1822</v>
      </c>
      <c r="D41" s="12">
        <v>1871.3</v>
      </c>
      <c r="E41" s="13">
        <f>(D41/C41)*100</f>
        <v>102.70581778265641</v>
      </c>
    </row>
    <row r="42" spans="1:5" ht="23.25">
      <c r="A42" s="25" t="s">
        <v>128</v>
      </c>
      <c r="B42" s="64" t="s">
        <v>178</v>
      </c>
      <c r="C42" s="14">
        <f>C43+C44</f>
        <v>1130</v>
      </c>
      <c r="D42" s="14">
        <f>D43+D44</f>
        <v>177.5</v>
      </c>
      <c r="E42" s="15">
        <f>D42/C42*100</f>
        <v>15.70796460176991</v>
      </c>
    </row>
    <row r="43" spans="1:5" ht="12.75">
      <c r="A43" s="27" t="s">
        <v>66</v>
      </c>
      <c r="B43" s="65" t="s">
        <v>179</v>
      </c>
      <c r="C43" s="12">
        <v>16</v>
      </c>
      <c r="D43" s="12">
        <v>19</v>
      </c>
      <c r="E43" s="13">
        <f>D43/C43*100</f>
        <v>118.75</v>
      </c>
    </row>
    <row r="44" spans="1:5" ht="12.75">
      <c r="A44" s="26" t="s">
        <v>67</v>
      </c>
      <c r="B44" s="65" t="s">
        <v>180</v>
      </c>
      <c r="C44" s="12">
        <v>1114</v>
      </c>
      <c r="D44" s="12">
        <v>158.5</v>
      </c>
      <c r="E44" s="13">
        <f>D44/C44*100</f>
        <v>14.228007181328545</v>
      </c>
    </row>
    <row r="45" spans="1:5" ht="23.25">
      <c r="A45" s="25" t="s">
        <v>35</v>
      </c>
      <c r="B45" s="64" t="s">
        <v>181</v>
      </c>
      <c r="C45" s="14">
        <f>C46+C47+C48</f>
        <v>608</v>
      </c>
      <c r="D45" s="14">
        <f>D46+D47+D48</f>
        <v>864.4</v>
      </c>
      <c r="E45" s="15">
        <f>(D45/C45)*100</f>
        <v>142.17105263157893</v>
      </c>
    </row>
    <row r="46" spans="1:5" ht="12.75">
      <c r="A46" s="26" t="s">
        <v>68</v>
      </c>
      <c r="B46" s="65" t="s">
        <v>182</v>
      </c>
      <c r="C46" s="12">
        <v>28</v>
      </c>
      <c r="D46" s="12">
        <v>29.6</v>
      </c>
      <c r="E46" s="13">
        <f>D46/C46*100</f>
        <v>105.71428571428572</v>
      </c>
    </row>
    <row r="47" spans="1:5" ht="60">
      <c r="A47" s="30" t="s">
        <v>69</v>
      </c>
      <c r="B47" s="65" t="s">
        <v>183</v>
      </c>
      <c r="C47" s="12">
        <v>0</v>
      </c>
      <c r="D47" s="12">
        <v>40.4</v>
      </c>
      <c r="E47" s="13" t="e">
        <f>D47/C47*100</f>
        <v>#DIV/0!</v>
      </c>
    </row>
    <row r="48" spans="1:5" ht="24">
      <c r="A48" s="26" t="s">
        <v>70</v>
      </c>
      <c r="B48" s="65" t="s">
        <v>184</v>
      </c>
      <c r="C48" s="12">
        <v>580</v>
      </c>
      <c r="D48" s="12">
        <v>794.4</v>
      </c>
      <c r="E48" s="13">
        <f>D48/C48*100</f>
        <v>136.9655172413793</v>
      </c>
    </row>
    <row r="49" spans="1:5" ht="12.75">
      <c r="A49" s="25" t="s">
        <v>129</v>
      </c>
      <c r="B49" s="64" t="s">
        <v>185</v>
      </c>
      <c r="C49" s="14">
        <f>C50+C69+C71+C70</f>
        <v>335</v>
      </c>
      <c r="D49" s="14">
        <f>D50+D69+D71+D70</f>
        <v>295</v>
      </c>
      <c r="E49" s="15">
        <f>(D49/C49)*100</f>
        <v>88.05970149253731</v>
      </c>
    </row>
    <row r="50" spans="1:5" ht="24">
      <c r="A50" s="26" t="s">
        <v>130</v>
      </c>
      <c r="B50" s="65" t="s">
        <v>186</v>
      </c>
      <c r="C50" s="12">
        <f>C51+C52+C53+C55+C57+C59+C61+C63+C65+C68</f>
        <v>175</v>
      </c>
      <c r="D50" s="12">
        <f>D51+D52+D53+D55+D57+D59+D61+D63+D65+D68</f>
        <v>130.2</v>
      </c>
      <c r="E50" s="13">
        <f>(D50/C50)*100</f>
        <v>74.39999999999999</v>
      </c>
    </row>
    <row r="51" spans="1:5" ht="36">
      <c r="A51" s="26" t="s">
        <v>219</v>
      </c>
      <c r="B51" s="65" t="s">
        <v>187</v>
      </c>
      <c r="C51" s="12">
        <v>6</v>
      </c>
      <c r="D51" s="12">
        <v>11.1</v>
      </c>
      <c r="E51" s="13">
        <v>0</v>
      </c>
    </row>
    <row r="52" spans="1:5" ht="60">
      <c r="A52" s="26" t="s">
        <v>220</v>
      </c>
      <c r="B52" s="65" t="s">
        <v>188</v>
      </c>
      <c r="C52" s="12">
        <v>13</v>
      </c>
      <c r="D52" s="12">
        <v>15.5</v>
      </c>
      <c r="E52" s="13">
        <f>(D52/C52)*100</f>
        <v>119.23076923076923</v>
      </c>
    </row>
    <row r="53" spans="1:5" ht="48">
      <c r="A53" s="26" t="s">
        <v>221</v>
      </c>
      <c r="B53" s="65" t="s">
        <v>189</v>
      </c>
      <c r="C53" s="12">
        <v>17</v>
      </c>
      <c r="D53" s="12">
        <v>4.1</v>
      </c>
      <c r="E53" s="13">
        <v>0</v>
      </c>
    </row>
    <row r="54" spans="1:5" ht="72">
      <c r="A54" s="26" t="s">
        <v>222</v>
      </c>
      <c r="B54" s="65" t="s">
        <v>215</v>
      </c>
      <c r="C54" s="12">
        <v>0</v>
      </c>
      <c r="D54" s="12">
        <v>0</v>
      </c>
      <c r="E54" s="13"/>
    </row>
    <row r="55" spans="1:5" ht="48">
      <c r="A55" s="80" t="s">
        <v>236</v>
      </c>
      <c r="B55" s="65" t="s">
        <v>237</v>
      </c>
      <c r="C55" s="12">
        <v>7</v>
      </c>
      <c r="D55" s="12">
        <v>0</v>
      </c>
      <c r="E55" s="13">
        <v>0</v>
      </c>
    </row>
    <row r="56" spans="1:5" ht="60">
      <c r="A56" s="26" t="s">
        <v>142</v>
      </c>
      <c r="B56" s="65" t="s">
        <v>190</v>
      </c>
      <c r="C56" s="12"/>
      <c r="D56" s="12"/>
      <c r="E56" s="13"/>
    </row>
    <row r="57" spans="1:5" ht="36">
      <c r="A57" s="81" t="s">
        <v>238</v>
      </c>
      <c r="B57" s="65" t="s">
        <v>239</v>
      </c>
      <c r="C57" s="12">
        <v>10</v>
      </c>
      <c r="D57" s="12">
        <v>13.5</v>
      </c>
      <c r="E57" s="13" t="s">
        <v>240</v>
      </c>
    </row>
    <row r="58" spans="1:5" ht="60">
      <c r="A58" s="26" t="s">
        <v>223</v>
      </c>
      <c r="B58" s="65" t="s">
        <v>191</v>
      </c>
      <c r="C58" s="12"/>
      <c r="D58" s="12"/>
      <c r="E58" s="13"/>
    </row>
    <row r="59" spans="1:5" ht="60">
      <c r="A59" s="82" t="s">
        <v>241</v>
      </c>
      <c r="B59" s="83" t="s">
        <v>242</v>
      </c>
      <c r="C59" s="12">
        <v>8</v>
      </c>
      <c r="D59" s="12">
        <v>6.1</v>
      </c>
      <c r="E59" s="13">
        <v>21.3</v>
      </c>
    </row>
    <row r="60" spans="1:5" ht="84">
      <c r="A60" s="26" t="s">
        <v>224</v>
      </c>
      <c r="B60" s="65" t="s">
        <v>192</v>
      </c>
      <c r="C60" s="12"/>
      <c r="D60" s="12"/>
      <c r="E60" s="13"/>
    </row>
    <row r="61" spans="1:5" ht="48">
      <c r="A61" s="84" t="s">
        <v>243</v>
      </c>
      <c r="B61" s="83" t="s">
        <v>244</v>
      </c>
      <c r="C61" s="12">
        <v>20</v>
      </c>
      <c r="D61" s="12">
        <v>0.3</v>
      </c>
      <c r="E61" s="13">
        <v>0.5</v>
      </c>
    </row>
    <row r="62" spans="1:5" ht="96">
      <c r="A62" s="26" t="s">
        <v>225</v>
      </c>
      <c r="B62" s="65" t="s">
        <v>193</v>
      </c>
      <c r="C62" s="12"/>
      <c r="D62" s="12"/>
      <c r="E62" s="13"/>
    </row>
    <row r="63" spans="1:5" ht="48">
      <c r="A63" s="85" t="s">
        <v>245</v>
      </c>
      <c r="B63" s="86" t="s">
        <v>246</v>
      </c>
      <c r="C63" s="12">
        <v>4</v>
      </c>
      <c r="D63" s="12">
        <v>0.8</v>
      </c>
      <c r="E63" s="13">
        <v>0</v>
      </c>
    </row>
    <row r="64" spans="1:5" ht="60">
      <c r="A64" s="26" t="s">
        <v>226</v>
      </c>
      <c r="B64" s="65" t="s">
        <v>194</v>
      </c>
      <c r="C64" s="12"/>
      <c r="D64" s="12"/>
      <c r="E64" s="13"/>
    </row>
    <row r="65" spans="1:5" ht="36">
      <c r="A65" s="85" t="s">
        <v>247</v>
      </c>
      <c r="B65" s="86" t="s">
        <v>248</v>
      </c>
      <c r="C65" s="12">
        <v>25</v>
      </c>
      <c r="D65" s="12">
        <v>7.9</v>
      </c>
      <c r="E65" s="13">
        <v>1.2</v>
      </c>
    </row>
    <row r="66" spans="1:5" ht="72">
      <c r="A66" s="26" t="s">
        <v>227</v>
      </c>
      <c r="B66" s="65" t="s">
        <v>195</v>
      </c>
      <c r="C66" s="12"/>
      <c r="D66" s="12"/>
      <c r="E66" s="13"/>
    </row>
    <row r="67" spans="1:5" ht="60">
      <c r="A67" s="26" t="s">
        <v>131</v>
      </c>
      <c r="B67" s="65" t="s">
        <v>196</v>
      </c>
      <c r="C67" s="12">
        <v>0</v>
      </c>
      <c r="D67" s="12">
        <v>0</v>
      </c>
      <c r="E67" s="13" t="e">
        <f aca="true" t="shared" si="1" ref="E67:E73">D67/C67*100</f>
        <v>#DIV/0!</v>
      </c>
    </row>
    <row r="68" spans="1:5" ht="48">
      <c r="A68" s="27" t="s">
        <v>228</v>
      </c>
      <c r="B68" s="65" t="s">
        <v>197</v>
      </c>
      <c r="C68" s="12">
        <v>65</v>
      </c>
      <c r="D68" s="12">
        <v>70.9</v>
      </c>
      <c r="E68" s="13">
        <f t="shared" si="1"/>
        <v>109.0769230769231</v>
      </c>
    </row>
    <row r="69" spans="1:5" ht="24">
      <c r="A69" s="26" t="s">
        <v>132</v>
      </c>
      <c r="B69" s="65" t="s">
        <v>198</v>
      </c>
      <c r="C69" s="12">
        <v>55</v>
      </c>
      <c r="D69" s="12">
        <v>34</v>
      </c>
      <c r="E69" s="13">
        <f t="shared" si="1"/>
        <v>61.81818181818181</v>
      </c>
    </row>
    <row r="70" spans="1:5" ht="84">
      <c r="A70" s="26" t="s">
        <v>138</v>
      </c>
      <c r="B70" s="65" t="s">
        <v>199</v>
      </c>
      <c r="C70" s="12">
        <v>27.5</v>
      </c>
      <c r="D70" s="12">
        <v>77.8</v>
      </c>
      <c r="E70" s="13">
        <f t="shared" si="1"/>
        <v>282.90909090909093</v>
      </c>
    </row>
    <row r="71" spans="1:5" ht="12.75">
      <c r="A71" s="26" t="s">
        <v>133</v>
      </c>
      <c r="B71" s="65" t="s">
        <v>200</v>
      </c>
      <c r="C71" s="12">
        <v>77.5</v>
      </c>
      <c r="D71" s="12">
        <v>53</v>
      </c>
      <c r="E71" s="13">
        <f t="shared" si="1"/>
        <v>68.38709677419355</v>
      </c>
    </row>
    <row r="72" spans="1:5" ht="12.75">
      <c r="A72" s="25" t="s">
        <v>78</v>
      </c>
      <c r="B72" s="66" t="s">
        <v>201</v>
      </c>
      <c r="C72" s="14">
        <v>701</v>
      </c>
      <c r="D72" s="14">
        <v>475.6</v>
      </c>
      <c r="E72" s="15">
        <f t="shared" si="1"/>
        <v>67.84593437945792</v>
      </c>
    </row>
    <row r="73" spans="1:5" ht="12.75">
      <c r="A73" s="25" t="s">
        <v>212</v>
      </c>
      <c r="B73" s="66" t="s">
        <v>213</v>
      </c>
      <c r="C73" s="14">
        <v>159.1</v>
      </c>
      <c r="D73" s="14">
        <v>159.1</v>
      </c>
      <c r="E73" s="13">
        <f t="shared" si="1"/>
        <v>100</v>
      </c>
    </row>
    <row r="74" spans="1:5" ht="15">
      <c r="A74" s="87" t="s">
        <v>249</v>
      </c>
      <c r="B74" s="87"/>
      <c r="C74" s="9">
        <f>C36+C40+C42+C45+C49+C72+C73</f>
        <v>31686</v>
      </c>
      <c r="D74" s="9">
        <f>D36+D40+D42+D45+D49+D72+D73</f>
        <v>20734.1</v>
      </c>
      <c r="E74" s="75">
        <f>D74/C74</f>
        <v>0.6543615476866754</v>
      </c>
    </row>
    <row r="75" spans="1:5" ht="15">
      <c r="A75" s="87" t="s">
        <v>51</v>
      </c>
      <c r="B75" s="87"/>
      <c r="C75" s="9">
        <f>C7+C14+C20+C25+C29+C36+C40+C42+C45+C49+C72+C33+C73</f>
        <v>416774.4</v>
      </c>
      <c r="D75" s="9">
        <f>D7+D14+D20+D25+D29+D36+D40+D42+D45+D49+D72+D33+D73</f>
        <v>285104.7</v>
      </c>
      <c r="E75" s="10">
        <f>D75/C75*100</f>
        <v>68.40744057216565</v>
      </c>
    </row>
    <row r="76" spans="1:5" ht="15">
      <c r="A76" s="87" t="s">
        <v>32</v>
      </c>
      <c r="B76" s="64" t="s">
        <v>202</v>
      </c>
      <c r="C76" s="9">
        <f>C77+C84+C85</f>
        <v>1989197.6</v>
      </c>
      <c r="D76" s="9">
        <f>D77+D84+D85</f>
        <v>1110664.5</v>
      </c>
      <c r="E76" s="10">
        <f>D76/C76*100</f>
        <v>55.83479992133511</v>
      </c>
    </row>
    <row r="77" spans="1:5" ht="21">
      <c r="A77" s="31" t="s">
        <v>79</v>
      </c>
      <c r="B77" s="64" t="s">
        <v>203</v>
      </c>
      <c r="C77" s="14">
        <f>C78+C81+C82+C83</f>
        <v>1968773</v>
      </c>
      <c r="D77" s="14">
        <f>D78+D81+D82+D83</f>
        <v>1094009.5</v>
      </c>
      <c r="E77" s="15">
        <f>D77/C77*100</f>
        <v>55.568087331551176</v>
      </c>
    </row>
    <row r="78" spans="1:5" ht="12.75">
      <c r="A78" s="26" t="s">
        <v>80</v>
      </c>
      <c r="B78" s="65" t="s">
        <v>204</v>
      </c>
      <c r="C78" s="14">
        <f>C79+C80</f>
        <v>509909</v>
      </c>
      <c r="D78" s="14">
        <f>D79+D80</f>
        <v>331686</v>
      </c>
      <c r="E78" s="90">
        <f>E79</f>
        <v>66.4249275671448</v>
      </c>
    </row>
    <row r="79" spans="1:5" ht="12.75">
      <c r="A79" s="26" t="s">
        <v>86</v>
      </c>
      <c r="B79" s="65" t="s">
        <v>205</v>
      </c>
      <c r="C79" s="12">
        <v>393813</v>
      </c>
      <c r="D79" s="12">
        <v>261590</v>
      </c>
      <c r="E79" s="13">
        <f aca="true" t="shared" si="2" ref="E79:E84">D79/C79*100</f>
        <v>66.4249275671448</v>
      </c>
    </row>
    <row r="80" spans="1:5" ht="24">
      <c r="A80" s="26" t="s">
        <v>141</v>
      </c>
      <c r="B80" s="65" t="s">
        <v>206</v>
      </c>
      <c r="C80" s="91">
        <v>116096</v>
      </c>
      <c r="D80" s="91">
        <v>70096</v>
      </c>
      <c r="E80" s="13">
        <f t="shared" si="2"/>
        <v>60.377618522601985</v>
      </c>
    </row>
    <row r="81" spans="1:5" ht="24">
      <c r="A81" s="26" t="s">
        <v>53</v>
      </c>
      <c r="B81" s="65" t="s">
        <v>207</v>
      </c>
      <c r="C81" s="12">
        <v>273745</v>
      </c>
      <c r="D81" s="12">
        <v>44458.9</v>
      </c>
      <c r="E81" s="13">
        <f t="shared" si="2"/>
        <v>16.24099070302654</v>
      </c>
    </row>
    <row r="82" spans="1:5" ht="12.75">
      <c r="A82" s="26" t="s">
        <v>81</v>
      </c>
      <c r="B82" s="65" t="s">
        <v>208</v>
      </c>
      <c r="C82" s="12">
        <v>1050325.4</v>
      </c>
      <c r="D82" s="12">
        <v>644581.6</v>
      </c>
      <c r="E82" s="13">
        <f t="shared" si="2"/>
        <v>61.36970504569346</v>
      </c>
    </row>
    <row r="83" spans="1:5" ht="12.75">
      <c r="A83" s="26" t="s">
        <v>34</v>
      </c>
      <c r="B83" s="65" t="s">
        <v>209</v>
      </c>
      <c r="C83" s="12">
        <v>134793.6</v>
      </c>
      <c r="D83" s="12">
        <v>73283</v>
      </c>
      <c r="E83" s="13">
        <f t="shared" si="2"/>
        <v>54.366824537663504</v>
      </c>
    </row>
    <row r="84" spans="1:5" ht="12.75">
      <c r="A84" s="26" t="s">
        <v>87</v>
      </c>
      <c r="B84" s="65" t="s">
        <v>210</v>
      </c>
      <c r="C84" s="12">
        <v>20424.6</v>
      </c>
      <c r="D84" s="12">
        <v>16828.2</v>
      </c>
      <c r="E84" s="13">
        <f t="shared" si="2"/>
        <v>82.39182162686174</v>
      </c>
    </row>
    <row r="85" spans="1:5" ht="24">
      <c r="A85" s="26" t="s">
        <v>56</v>
      </c>
      <c r="B85" s="65" t="s">
        <v>211</v>
      </c>
      <c r="C85" s="12"/>
      <c r="D85" s="12">
        <v>-173.2</v>
      </c>
      <c r="E85" s="13"/>
    </row>
    <row r="86" spans="1:5" ht="15">
      <c r="A86" s="87" t="s">
        <v>20</v>
      </c>
      <c r="B86" s="64"/>
      <c r="C86" s="9">
        <f>C75+C76</f>
        <v>2405972</v>
      </c>
      <c r="D86" s="9">
        <f>D75+D76</f>
        <v>1395769.2</v>
      </c>
      <c r="E86" s="10">
        <f>D86/C86*100</f>
        <v>58.01269507708319</v>
      </c>
    </row>
    <row r="87" spans="1:5" ht="12.75">
      <c r="A87" s="87" t="s">
        <v>21</v>
      </c>
      <c r="B87" s="67"/>
      <c r="C87" s="14"/>
      <c r="D87" s="14"/>
      <c r="E87" s="15"/>
    </row>
    <row r="88" spans="1:5" ht="12.75">
      <c r="A88" s="26" t="s">
        <v>29</v>
      </c>
      <c r="B88" s="68">
        <v>100</v>
      </c>
      <c r="C88" s="12">
        <v>130158.8</v>
      </c>
      <c r="D88" s="12">
        <v>89408.2</v>
      </c>
      <c r="E88" s="13">
        <f aca="true" t="shared" si="3" ref="E88:E93">(D88/C88)*100</f>
        <v>68.69162899473565</v>
      </c>
    </row>
    <row r="89" spans="1:5" ht="12.75">
      <c r="A89" s="26" t="s">
        <v>30</v>
      </c>
      <c r="B89" s="68">
        <v>300</v>
      </c>
      <c r="C89" s="12">
        <v>13459.3</v>
      </c>
      <c r="D89" s="12">
        <v>8288.1</v>
      </c>
      <c r="E89" s="13">
        <f t="shared" si="3"/>
        <v>61.57898256224321</v>
      </c>
    </row>
    <row r="90" spans="1:5" ht="12.75">
      <c r="A90" s="26" t="s">
        <v>31</v>
      </c>
      <c r="B90" s="68">
        <v>400</v>
      </c>
      <c r="C90" s="12">
        <v>189908.2</v>
      </c>
      <c r="D90" s="12">
        <v>70368.4</v>
      </c>
      <c r="E90" s="13">
        <f t="shared" si="3"/>
        <v>37.05390288571004</v>
      </c>
    </row>
    <row r="91" spans="1:5" ht="12.75">
      <c r="A91" s="26" t="s">
        <v>39</v>
      </c>
      <c r="B91" s="68">
        <v>500</v>
      </c>
      <c r="C91" s="12">
        <v>464929.3</v>
      </c>
      <c r="D91" s="12">
        <v>207791.1</v>
      </c>
      <c r="E91" s="13">
        <f t="shared" si="3"/>
        <v>44.69305333090429</v>
      </c>
    </row>
    <row r="92" spans="1:5" ht="12.75">
      <c r="A92" s="26" t="s">
        <v>22</v>
      </c>
      <c r="B92" s="68">
        <v>700</v>
      </c>
      <c r="C92" s="12">
        <v>1078866</v>
      </c>
      <c r="D92" s="12">
        <v>716819.5</v>
      </c>
      <c r="E92" s="13">
        <f t="shared" si="3"/>
        <v>66.44193996288695</v>
      </c>
    </row>
    <row r="93" spans="1:5" ht="12.75">
      <c r="A93" s="26" t="s">
        <v>134</v>
      </c>
      <c r="B93" s="68">
        <v>800</v>
      </c>
      <c r="C93" s="12">
        <v>107533.7</v>
      </c>
      <c r="D93" s="12">
        <v>70045.1</v>
      </c>
      <c r="E93" s="13">
        <f t="shared" si="3"/>
        <v>65.13781261130232</v>
      </c>
    </row>
    <row r="94" spans="1:5" ht="12.75">
      <c r="A94" s="26" t="s">
        <v>37</v>
      </c>
      <c r="B94" s="68">
        <v>900</v>
      </c>
      <c r="C94" s="12"/>
      <c r="D94" s="12"/>
      <c r="E94" s="13"/>
    </row>
    <row r="95" spans="1:5" ht="12.75">
      <c r="A95" s="26" t="s">
        <v>37</v>
      </c>
      <c r="B95" s="68">
        <v>900</v>
      </c>
      <c r="C95" s="12">
        <v>0</v>
      </c>
      <c r="D95" s="12">
        <v>0</v>
      </c>
      <c r="E95" s="13"/>
    </row>
    <row r="96" spans="1:5" ht="12.75">
      <c r="A96" s="26" t="s">
        <v>23</v>
      </c>
      <c r="B96" s="68">
        <v>1000</v>
      </c>
      <c r="C96" s="12">
        <v>376513.4</v>
      </c>
      <c r="D96" s="12">
        <v>176874.5</v>
      </c>
      <c r="E96" s="13">
        <f>(D96/C96)*100</f>
        <v>46.97694690281939</v>
      </c>
    </row>
    <row r="97" spans="1:5" ht="12.75">
      <c r="A97" s="26" t="s">
        <v>46</v>
      </c>
      <c r="B97" s="68">
        <v>1100</v>
      </c>
      <c r="C97" s="12">
        <v>56930.1</v>
      </c>
      <c r="D97" s="12">
        <v>38220.8</v>
      </c>
      <c r="E97" s="13">
        <f>(D97/C97)*100</f>
        <v>67.1363654727464</v>
      </c>
    </row>
    <row r="98" spans="1:5" ht="12.75">
      <c r="A98" s="26" t="s">
        <v>47</v>
      </c>
      <c r="B98" s="68">
        <v>1200</v>
      </c>
      <c r="C98" s="12">
        <v>11501.5</v>
      </c>
      <c r="D98" s="12">
        <v>7554.2</v>
      </c>
      <c r="E98" s="13">
        <f>(D98/C98)*100</f>
        <v>65.68012867886797</v>
      </c>
    </row>
    <row r="99" spans="1:5" ht="12.75">
      <c r="A99" s="70" t="s">
        <v>256</v>
      </c>
      <c r="B99" s="68">
        <v>1300</v>
      </c>
      <c r="C99" s="12">
        <v>86.4</v>
      </c>
      <c r="D99" s="12">
        <v>8.2</v>
      </c>
      <c r="E99" s="13">
        <f>(D99/C99)*100</f>
        <v>9.49074074074074</v>
      </c>
    </row>
    <row r="100" spans="1:5" ht="15">
      <c r="A100" s="87" t="s">
        <v>24</v>
      </c>
      <c r="B100" s="64"/>
      <c r="C100" s="9">
        <f>SUM(C88:C99)</f>
        <v>2429886.7</v>
      </c>
      <c r="D100" s="9">
        <f>SUM(D88:D99)</f>
        <v>1385378.1</v>
      </c>
      <c r="E100" s="10">
        <f>D100/C100*100</f>
        <v>57.0141027563137</v>
      </c>
    </row>
    <row r="101" spans="1:5" ht="15">
      <c r="A101" s="50"/>
      <c r="B101" s="69"/>
      <c r="C101" s="51"/>
      <c r="D101" s="52"/>
      <c r="E101" s="53"/>
    </row>
    <row r="102" spans="1:5" ht="23.25">
      <c r="A102" s="33" t="s">
        <v>7</v>
      </c>
      <c r="B102" s="34">
        <f>C100-C86</f>
        <v>23914.700000000186</v>
      </c>
      <c r="C102" s="34">
        <f>D100-D86</f>
        <v>-10391.09999999986</v>
      </c>
      <c r="D102" s="35"/>
      <c r="E102" s="36"/>
    </row>
    <row r="103" spans="1:5" ht="24">
      <c r="A103" s="37" t="s">
        <v>8</v>
      </c>
      <c r="B103" s="38">
        <f>B104+B107</f>
        <v>10000</v>
      </c>
      <c r="C103" s="39">
        <f>C104+C107</f>
        <v>0</v>
      </c>
      <c r="D103" s="35"/>
      <c r="E103" s="35"/>
    </row>
    <row r="104" spans="1:5" ht="13.5">
      <c r="A104" s="33" t="s">
        <v>9</v>
      </c>
      <c r="B104" s="40">
        <f>B105+B106</f>
        <v>10000</v>
      </c>
      <c r="C104" s="41">
        <v>0</v>
      </c>
      <c r="D104" s="35"/>
      <c r="E104" s="36"/>
    </row>
    <row r="105" spans="1:5" ht="24">
      <c r="A105" s="26" t="s">
        <v>144</v>
      </c>
      <c r="B105" s="42">
        <v>10000</v>
      </c>
      <c r="C105" s="43">
        <v>0</v>
      </c>
      <c r="D105" s="35"/>
      <c r="E105" s="35"/>
    </row>
    <row r="106" spans="1:5" ht="24" hidden="1">
      <c r="A106" s="26" t="s">
        <v>135</v>
      </c>
      <c r="B106" s="38"/>
      <c r="C106" s="44"/>
      <c r="D106" s="35"/>
      <c r="E106" s="36"/>
    </row>
    <row r="107" spans="1:5" ht="23.25" hidden="1">
      <c r="A107" s="33" t="s">
        <v>136</v>
      </c>
      <c r="B107" s="45">
        <f>B108+B109</f>
        <v>0</v>
      </c>
      <c r="C107" s="46">
        <f>C108+C109</f>
        <v>0</v>
      </c>
      <c r="D107" s="35"/>
      <c r="E107" s="36"/>
    </row>
    <row r="108" spans="1:5" ht="48" hidden="1">
      <c r="A108" s="26" t="s">
        <v>214</v>
      </c>
      <c r="B108" s="38"/>
      <c r="C108" s="44"/>
      <c r="D108" s="35"/>
      <c r="E108" s="36"/>
    </row>
    <row r="109" spans="1:5" ht="36" hidden="1">
      <c r="A109" s="26" t="s">
        <v>140</v>
      </c>
      <c r="B109" s="38"/>
      <c r="C109" s="44"/>
      <c r="D109" s="35"/>
      <c r="E109" s="36"/>
    </row>
    <row r="110" spans="1:5" ht="23.25" hidden="1">
      <c r="A110" s="25" t="s">
        <v>82</v>
      </c>
      <c r="B110" s="34">
        <v>0</v>
      </c>
      <c r="C110" s="47">
        <v>0</v>
      </c>
      <c r="D110" s="35"/>
      <c r="E110" s="36"/>
    </row>
    <row r="111" spans="1:5" ht="23.25">
      <c r="A111" s="33" t="s">
        <v>255</v>
      </c>
      <c r="B111" s="34">
        <f>B102-B103</f>
        <v>13914.700000000186</v>
      </c>
      <c r="C111" s="63">
        <f>C102-C103</f>
        <v>-10391.09999999986</v>
      </c>
      <c r="D111" s="35"/>
      <c r="E111" s="36"/>
    </row>
  </sheetData>
  <sheetProtection/>
  <mergeCells count="6">
    <mergeCell ref="A1:E1"/>
    <mergeCell ref="A2:A5"/>
    <mergeCell ref="B2:B5"/>
    <mergeCell ref="C2:C5"/>
    <mergeCell ref="D2:D5"/>
    <mergeCell ref="E2:E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83">
      <selection activeCell="H75" sqref="H75"/>
    </sheetView>
  </sheetViews>
  <sheetFormatPr defaultColWidth="9.00390625" defaultRowHeight="12.75"/>
  <cols>
    <col min="1" max="1" width="44.50390625" style="48" customWidth="1"/>
    <col min="2" max="2" width="15.375" style="49" customWidth="1"/>
    <col min="3" max="3" width="15.375" style="49" hidden="1" customWidth="1"/>
    <col min="4" max="4" width="16.00390625" style="35" customWidth="1"/>
    <col min="5" max="5" width="13.875" style="36" hidden="1" customWidth="1"/>
    <col min="6" max="6" width="13.625" style="36" customWidth="1"/>
    <col min="7" max="7" width="9.125" style="22" customWidth="1"/>
    <col min="8" max="16384" width="8.875" style="22" customWidth="1"/>
  </cols>
  <sheetData>
    <row r="1" spans="1:6" ht="39" customHeight="1" thickBot="1">
      <c r="A1" s="96" t="s">
        <v>92</v>
      </c>
      <c r="B1" s="96"/>
      <c r="C1" s="96"/>
      <c r="D1" s="96"/>
      <c r="E1" s="96"/>
      <c r="F1" s="96"/>
    </row>
    <row r="2" spans="1:6" ht="12.75">
      <c r="A2" s="93" t="s">
        <v>15</v>
      </c>
      <c r="B2" s="97" t="s">
        <v>91</v>
      </c>
      <c r="C2" s="1"/>
      <c r="D2" s="100" t="s">
        <v>93</v>
      </c>
      <c r="E2" s="2"/>
      <c r="F2" s="103" t="s">
        <v>0</v>
      </c>
    </row>
    <row r="3" spans="1:6" ht="12.75" customHeight="1">
      <c r="A3" s="94"/>
      <c r="B3" s="98"/>
      <c r="C3" s="3"/>
      <c r="D3" s="101"/>
      <c r="E3" s="4"/>
      <c r="F3" s="104"/>
    </row>
    <row r="4" spans="1:6" ht="12.75">
      <c r="A4" s="94"/>
      <c r="B4" s="98"/>
      <c r="C4" s="3"/>
      <c r="D4" s="101"/>
      <c r="E4" s="4"/>
      <c r="F4" s="104"/>
    </row>
    <row r="5" spans="1:6" ht="26.25" customHeight="1">
      <c r="A5" s="95"/>
      <c r="B5" s="99"/>
      <c r="C5" s="5"/>
      <c r="D5" s="102"/>
      <c r="E5" s="6"/>
      <c r="F5" s="105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B8+B9+B10+B11</f>
        <v>210672</v>
      </c>
      <c r="C7" s="9"/>
      <c r="D7" s="9">
        <f>D8+D9+D10+D11</f>
        <v>41315.3</v>
      </c>
      <c r="E7" s="10"/>
      <c r="F7" s="11">
        <f aca="true" t="shared" si="0" ref="F7:F16">(D7/B7)*100</f>
        <v>19.611196551986026</v>
      </c>
    </row>
    <row r="8" spans="1:6" ht="60" customHeight="1">
      <c r="A8" s="26" t="s">
        <v>50</v>
      </c>
      <c r="B8" s="12">
        <v>209392</v>
      </c>
      <c r="C8" s="12"/>
      <c r="D8" s="12">
        <v>41174.4</v>
      </c>
      <c r="E8" s="13"/>
      <c r="F8" s="13">
        <f t="shared" si="0"/>
        <v>19.663788492397035</v>
      </c>
    </row>
    <row r="9" spans="1:6" ht="93" customHeight="1">
      <c r="A9" s="26" t="s">
        <v>40</v>
      </c>
      <c r="B9" s="12">
        <v>106</v>
      </c>
      <c r="C9" s="12"/>
      <c r="D9" s="12">
        <v>6.3</v>
      </c>
      <c r="E9" s="13"/>
      <c r="F9" s="13">
        <f t="shared" si="0"/>
        <v>5.943396226415095</v>
      </c>
    </row>
    <row r="10" spans="1:6" ht="36.75" customHeight="1">
      <c r="A10" s="26" t="s">
        <v>41</v>
      </c>
      <c r="B10" s="12">
        <v>1074</v>
      </c>
      <c r="C10" s="12"/>
      <c r="D10" s="12">
        <v>133.5</v>
      </c>
      <c r="E10" s="13"/>
      <c r="F10" s="13">
        <f t="shared" si="0"/>
        <v>12.430167597765362</v>
      </c>
    </row>
    <row r="11" spans="1:6" ht="72">
      <c r="A11" s="26" t="s">
        <v>58</v>
      </c>
      <c r="B11" s="12">
        <v>100</v>
      </c>
      <c r="C11" s="12"/>
      <c r="D11" s="12">
        <v>1.1</v>
      </c>
      <c r="E11" s="13"/>
      <c r="F11" s="13">
        <f t="shared" si="0"/>
        <v>1.1</v>
      </c>
    </row>
    <row r="12" spans="1:6" ht="23.25">
      <c r="A12" s="25" t="s">
        <v>1</v>
      </c>
      <c r="B12" s="14">
        <f>B13+B14+B15+B16</f>
        <v>8307</v>
      </c>
      <c r="C12" s="14"/>
      <c r="D12" s="14">
        <f>D13+D14+D15+D16</f>
        <v>1526.4</v>
      </c>
      <c r="E12" s="15"/>
      <c r="F12" s="15">
        <f t="shared" si="0"/>
        <v>18.374864572047674</v>
      </c>
    </row>
    <row r="13" spans="1:6" ht="60">
      <c r="A13" s="26" t="s">
        <v>2</v>
      </c>
      <c r="B13" s="12">
        <v>2953</v>
      </c>
      <c r="C13" s="12"/>
      <c r="D13" s="12">
        <v>676.1</v>
      </c>
      <c r="E13" s="13"/>
      <c r="F13" s="13">
        <f t="shared" si="0"/>
        <v>22.89536065018625</v>
      </c>
    </row>
    <row r="14" spans="1:6" ht="74.25" customHeight="1">
      <c r="A14" s="26" t="s">
        <v>3</v>
      </c>
      <c r="B14" s="12">
        <v>21</v>
      </c>
      <c r="C14" s="12"/>
      <c r="D14" s="12">
        <v>4.6</v>
      </c>
      <c r="E14" s="13"/>
      <c r="F14" s="13">
        <f t="shared" si="0"/>
        <v>21.9047619047619</v>
      </c>
    </row>
    <row r="15" spans="1:6" ht="60">
      <c r="A15" s="26" t="s">
        <v>57</v>
      </c>
      <c r="B15" s="12">
        <v>5882</v>
      </c>
      <c r="C15" s="12"/>
      <c r="D15" s="12">
        <v>993</v>
      </c>
      <c r="E15" s="13"/>
      <c r="F15" s="13">
        <f t="shared" si="0"/>
        <v>16.882012920775246</v>
      </c>
    </row>
    <row r="16" spans="1:6" ht="60">
      <c r="A16" s="26" t="s">
        <v>4</v>
      </c>
      <c r="B16" s="12">
        <v>-549</v>
      </c>
      <c r="C16" s="12"/>
      <c r="D16" s="12">
        <v>-147.3</v>
      </c>
      <c r="E16" s="13"/>
      <c r="F16" s="13">
        <f t="shared" si="0"/>
        <v>26.830601092896178</v>
      </c>
    </row>
    <row r="17" spans="1:6" ht="15">
      <c r="A17" s="25" t="s">
        <v>16</v>
      </c>
      <c r="B17" s="9">
        <f>B19+B20+B21+B18</f>
        <v>35133</v>
      </c>
      <c r="C17" s="9"/>
      <c r="D17" s="9">
        <f>D19+D20+D21+D18</f>
        <v>5911.800000000001</v>
      </c>
      <c r="E17" s="10"/>
      <c r="F17" s="11">
        <f>(D17/B17)*100</f>
        <v>16.82691486636496</v>
      </c>
    </row>
    <row r="18" spans="1:6" ht="24">
      <c r="A18" s="26" t="s">
        <v>88</v>
      </c>
      <c r="B18" s="12">
        <v>10972</v>
      </c>
      <c r="C18" s="12"/>
      <c r="D18" s="12">
        <v>1467.9</v>
      </c>
      <c r="E18" s="10"/>
      <c r="F18" s="11"/>
    </row>
    <row r="19" spans="1:6" ht="24">
      <c r="A19" s="26" t="s">
        <v>26</v>
      </c>
      <c r="B19" s="12">
        <v>23980</v>
      </c>
      <c r="C19" s="12"/>
      <c r="D19" s="12">
        <v>4418.3</v>
      </c>
      <c r="E19" s="13"/>
      <c r="F19" s="13">
        <f>(D19/B19)*100</f>
        <v>18.42493744787323</v>
      </c>
    </row>
    <row r="20" spans="1:6" ht="12.75">
      <c r="A20" s="26" t="s">
        <v>42</v>
      </c>
      <c r="B20" s="12">
        <v>30</v>
      </c>
      <c r="C20" s="12"/>
      <c r="D20" s="12">
        <v>0</v>
      </c>
      <c r="E20" s="13"/>
      <c r="F20" s="13">
        <v>0</v>
      </c>
    </row>
    <row r="21" spans="1:6" ht="25.5" customHeight="1">
      <c r="A21" s="26" t="s">
        <v>60</v>
      </c>
      <c r="B21" s="12">
        <v>151</v>
      </c>
      <c r="C21" s="12"/>
      <c r="D21" s="12">
        <v>25.6</v>
      </c>
      <c r="E21" s="13"/>
      <c r="F21" s="13">
        <f>(D21/B21)*100</f>
        <v>16.95364238410596</v>
      </c>
    </row>
    <row r="22" spans="1:6" ht="15">
      <c r="A22" s="25" t="s">
        <v>17</v>
      </c>
      <c r="B22" s="9">
        <f>B23+B25+B24</f>
        <v>28334</v>
      </c>
      <c r="C22" s="9"/>
      <c r="D22" s="9">
        <f>D23+D25+D24</f>
        <v>4843.1</v>
      </c>
      <c r="E22" s="10"/>
      <c r="F22" s="10">
        <f>(D22/B22)*100</f>
        <v>17.092891931954544</v>
      </c>
    </row>
    <row r="23" spans="1:6" ht="15" customHeight="1">
      <c r="A23" s="26" t="s">
        <v>61</v>
      </c>
      <c r="B23" s="12">
        <v>3325</v>
      </c>
      <c r="C23" s="12"/>
      <c r="D23" s="12">
        <v>675</v>
      </c>
      <c r="E23" s="13"/>
      <c r="F23" s="13">
        <f>(D23/B23)*100</f>
        <v>20.30075187969925</v>
      </c>
    </row>
    <row r="24" spans="1:6" ht="12.75">
      <c r="A24" s="26" t="s">
        <v>5</v>
      </c>
      <c r="B24" s="12">
        <v>1428</v>
      </c>
      <c r="C24" s="12"/>
      <c r="D24" s="12">
        <v>155.6</v>
      </c>
      <c r="E24" s="13"/>
      <c r="F24" s="13">
        <f>(D24/B24)*100</f>
        <v>10.896358543417367</v>
      </c>
    </row>
    <row r="25" spans="1:6" ht="13.5" customHeight="1">
      <c r="A25" s="27" t="s">
        <v>18</v>
      </c>
      <c r="B25" s="12">
        <v>23581</v>
      </c>
      <c r="C25" s="12"/>
      <c r="D25" s="12">
        <v>4012.5</v>
      </c>
      <c r="E25" s="13"/>
      <c r="F25" s="13">
        <f>(D25/B25)*100</f>
        <v>17.015817819430897</v>
      </c>
    </row>
    <row r="26" spans="1:6" ht="15">
      <c r="A26" s="25" t="s">
        <v>19</v>
      </c>
      <c r="B26" s="9">
        <f>B27+B29+B28</f>
        <v>10090</v>
      </c>
      <c r="C26" s="9">
        <f>C27+C29</f>
        <v>0</v>
      </c>
      <c r="D26" s="9">
        <f>D27+D29+D28</f>
        <v>1424</v>
      </c>
      <c r="E26" s="10">
        <f>E27+E29</f>
        <v>0</v>
      </c>
      <c r="F26" s="10">
        <f>F27</f>
        <v>14.388083735909824</v>
      </c>
    </row>
    <row r="27" spans="1:6" ht="27" customHeight="1">
      <c r="A27" s="28" t="s">
        <v>62</v>
      </c>
      <c r="B27" s="12">
        <v>6210</v>
      </c>
      <c r="C27" s="12"/>
      <c r="D27" s="12">
        <v>893.5</v>
      </c>
      <c r="E27" s="13"/>
      <c r="F27" s="13">
        <f>(D27/B27)*100</f>
        <v>14.388083735909824</v>
      </c>
    </row>
    <row r="28" spans="1:6" ht="53.25" customHeight="1" hidden="1">
      <c r="A28" s="28" t="s">
        <v>63</v>
      </c>
      <c r="B28" s="12">
        <v>6</v>
      </c>
      <c r="C28" s="12"/>
      <c r="D28" s="12">
        <v>0.2</v>
      </c>
      <c r="E28" s="13"/>
      <c r="F28" s="13">
        <f>(D28/B28)*100</f>
        <v>3.3333333333333335</v>
      </c>
    </row>
    <row r="29" spans="1:6" ht="47.25" customHeight="1">
      <c r="A29" s="28" t="s">
        <v>85</v>
      </c>
      <c r="B29" s="12">
        <v>3874</v>
      </c>
      <c r="C29" s="12"/>
      <c r="D29" s="12">
        <v>530.3</v>
      </c>
      <c r="E29" s="13"/>
      <c r="F29" s="13">
        <f>(D29/B29)*100</f>
        <v>13.68869385647909</v>
      </c>
    </row>
    <row r="30" spans="1:6" ht="24" customHeight="1">
      <c r="A30" s="29" t="s">
        <v>83</v>
      </c>
      <c r="B30" s="14">
        <f>B31</f>
        <v>0</v>
      </c>
      <c r="C30" s="14"/>
      <c r="D30" s="14">
        <f>D31</f>
        <v>0</v>
      </c>
      <c r="E30" s="15"/>
      <c r="F30" s="15"/>
    </row>
    <row r="31" spans="1:6" ht="37.5" customHeight="1">
      <c r="A31" s="27" t="s">
        <v>84</v>
      </c>
      <c r="B31" s="12">
        <v>0</v>
      </c>
      <c r="C31" s="12"/>
      <c r="D31" s="12">
        <v>0</v>
      </c>
      <c r="E31" s="13"/>
      <c r="F31" s="13"/>
    </row>
    <row r="32" spans="1:6" ht="24">
      <c r="A32" s="25" t="s">
        <v>27</v>
      </c>
      <c r="B32" s="9">
        <f>B33+B34+B35</f>
        <v>24750</v>
      </c>
      <c r="C32" s="9"/>
      <c r="D32" s="9">
        <f>D33+D34+D35</f>
        <v>3976.5</v>
      </c>
      <c r="E32" s="10"/>
      <c r="F32" s="10">
        <f>(D32/B32)*100</f>
        <v>16.066666666666666</v>
      </c>
    </row>
    <row r="33" spans="1:6" ht="69.75" customHeight="1">
      <c r="A33" s="26" t="s">
        <v>43</v>
      </c>
      <c r="B33" s="12">
        <v>23815</v>
      </c>
      <c r="C33" s="12"/>
      <c r="D33" s="12">
        <v>3729.5</v>
      </c>
      <c r="E33" s="13"/>
      <c r="F33" s="13">
        <f>(D33/B33)*100</f>
        <v>15.66029813142977</v>
      </c>
    </row>
    <row r="34" spans="1:6" ht="24.75" customHeight="1">
      <c r="A34" s="27" t="s">
        <v>64</v>
      </c>
      <c r="B34" s="12">
        <v>0</v>
      </c>
      <c r="C34" s="12"/>
      <c r="D34" s="12">
        <v>0</v>
      </c>
      <c r="E34" s="13"/>
      <c r="F34" s="13">
        <v>0</v>
      </c>
    </row>
    <row r="35" spans="1:6" ht="69" customHeight="1">
      <c r="A35" s="26" t="s">
        <v>65</v>
      </c>
      <c r="B35" s="12">
        <v>935</v>
      </c>
      <c r="C35" s="12"/>
      <c r="D35" s="12">
        <v>247</v>
      </c>
      <c r="E35" s="13"/>
      <c r="F35" s="13">
        <f>D35/B35*100</f>
        <v>26.417112299465238</v>
      </c>
    </row>
    <row r="36" spans="1:6" ht="15">
      <c r="A36" s="25" t="s">
        <v>28</v>
      </c>
      <c r="B36" s="9">
        <f>B37</f>
        <v>1855</v>
      </c>
      <c r="C36" s="9"/>
      <c r="D36" s="9">
        <f>D37</f>
        <v>201.3</v>
      </c>
      <c r="E36" s="10"/>
      <c r="F36" s="10">
        <f>(D36/B36)*100</f>
        <v>10.851752021563343</v>
      </c>
    </row>
    <row r="37" spans="1:6" ht="12.75" customHeight="1">
      <c r="A37" s="26" t="s">
        <v>49</v>
      </c>
      <c r="B37" s="12">
        <v>1855</v>
      </c>
      <c r="C37" s="12"/>
      <c r="D37" s="12">
        <v>201.3</v>
      </c>
      <c r="E37" s="13"/>
      <c r="F37" s="13">
        <f>(D37/B37)*100</f>
        <v>10.851752021563343</v>
      </c>
    </row>
    <row r="38" spans="1:6" ht="24">
      <c r="A38" s="25" t="s">
        <v>44</v>
      </c>
      <c r="B38" s="9">
        <f>B39+B40</f>
        <v>650</v>
      </c>
      <c r="C38" s="9"/>
      <c r="D38" s="9">
        <f>D39+D40</f>
        <v>8347.1</v>
      </c>
      <c r="E38" s="10"/>
      <c r="F38" s="10">
        <f>D38/B38*100</f>
        <v>1284.1692307692308</v>
      </c>
    </row>
    <row r="39" spans="1:6" ht="18" customHeight="1">
      <c r="A39" s="27" t="s">
        <v>66</v>
      </c>
      <c r="B39" s="17">
        <v>27</v>
      </c>
      <c r="C39" s="17"/>
      <c r="D39" s="17">
        <v>3.5</v>
      </c>
      <c r="E39" s="18"/>
      <c r="F39" s="18">
        <f>D39/B39*100</f>
        <v>12.962962962962962</v>
      </c>
    </row>
    <row r="40" spans="1:6" ht="15" customHeight="1">
      <c r="A40" s="26" t="s">
        <v>67</v>
      </c>
      <c r="B40" s="17">
        <v>623</v>
      </c>
      <c r="C40" s="17"/>
      <c r="D40" s="17">
        <v>8343.6</v>
      </c>
      <c r="E40" s="18"/>
      <c r="F40" s="18">
        <f>D40/B40*100</f>
        <v>1339.2616372391653</v>
      </c>
    </row>
    <row r="41" spans="1:6" ht="24">
      <c r="A41" s="25" t="s">
        <v>35</v>
      </c>
      <c r="B41" s="9">
        <f>B42+B43+B44</f>
        <v>891</v>
      </c>
      <c r="C41" s="9"/>
      <c r="D41" s="9">
        <f>D42+D43+D44</f>
        <v>127</v>
      </c>
      <c r="E41" s="10"/>
      <c r="F41" s="10">
        <f>(D41/B41)*100</f>
        <v>14.25364758698092</v>
      </c>
    </row>
    <row r="42" spans="1:6" ht="21" customHeight="1">
      <c r="A42" s="26" t="s">
        <v>68</v>
      </c>
      <c r="B42" s="17">
        <v>84</v>
      </c>
      <c r="C42" s="17"/>
      <c r="D42" s="17">
        <v>16.5</v>
      </c>
      <c r="E42" s="18"/>
      <c r="F42" s="18">
        <f>D42/B42*100</f>
        <v>19.642857142857142</v>
      </c>
    </row>
    <row r="43" spans="1:6" ht="74.25" customHeight="1">
      <c r="A43" s="30" t="s">
        <v>69</v>
      </c>
      <c r="B43" s="17">
        <v>227</v>
      </c>
      <c r="C43" s="17"/>
      <c r="D43" s="17">
        <v>28.9</v>
      </c>
      <c r="E43" s="18"/>
      <c r="F43" s="18">
        <f>D43/B43*100</f>
        <v>12.731277533039648</v>
      </c>
    </row>
    <row r="44" spans="1:6" ht="30" customHeight="1">
      <c r="A44" s="26" t="s">
        <v>70</v>
      </c>
      <c r="B44" s="17">
        <v>580</v>
      </c>
      <c r="C44" s="17"/>
      <c r="D44" s="17">
        <v>81.6</v>
      </c>
      <c r="E44" s="18"/>
      <c r="F44" s="18">
        <f>D44/B44*100</f>
        <v>14.068965517241377</v>
      </c>
    </row>
    <row r="45" spans="1:6" ht="15">
      <c r="A45" s="25" t="s">
        <v>36</v>
      </c>
      <c r="B45" s="9">
        <f>SUM(B46:B56)</f>
        <v>4384</v>
      </c>
      <c r="C45" s="9"/>
      <c r="D45" s="9">
        <f>SUM(D46:D56)</f>
        <v>481.5</v>
      </c>
      <c r="E45" s="10"/>
      <c r="F45" s="10">
        <f>(D45/B45)*100</f>
        <v>10.983120437956204</v>
      </c>
    </row>
    <row r="46" spans="1:6" ht="33.75" customHeight="1">
      <c r="A46" s="27" t="s">
        <v>71</v>
      </c>
      <c r="B46" s="17">
        <v>100</v>
      </c>
      <c r="C46" s="17"/>
      <c r="D46" s="17">
        <v>18.5</v>
      </c>
      <c r="E46" s="19">
        <v>51</v>
      </c>
      <c r="F46" s="18">
        <f>(D46/B46)*100</f>
        <v>18.5</v>
      </c>
    </row>
    <row r="47" spans="1:6" ht="51" customHeight="1">
      <c r="A47" s="26" t="s">
        <v>72</v>
      </c>
      <c r="B47" s="17">
        <v>0</v>
      </c>
      <c r="C47" s="17"/>
      <c r="D47" s="17">
        <v>0</v>
      </c>
      <c r="E47" s="19">
        <v>22</v>
      </c>
      <c r="F47" s="18">
        <v>0</v>
      </c>
    </row>
    <row r="48" spans="1:6" ht="48" customHeight="1">
      <c r="A48" s="26" t="s">
        <v>6</v>
      </c>
      <c r="B48" s="17">
        <v>576</v>
      </c>
      <c r="C48" s="17"/>
      <c r="D48" s="17">
        <v>62</v>
      </c>
      <c r="E48" s="19">
        <v>71</v>
      </c>
      <c r="F48" s="18">
        <f>(D48/B48)*100</f>
        <v>10.76388888888889</v>
      </c>
    </row>
    <row r="49" spans="1:6" ht="24" customHeight="1">
      <c r="A49" s="26" t="s">
        <v>52</v>
      </c>
      <c r="B49" s="17">
        <v>0</v>
      </c>
      <c r="C49" s="17"/>
      <c r="D49" s="17">
        <v>0</v>
      </c>
      <c r="E49" s="19">
        <v>0</v>
      </c>
      <c r="F49" s="18">
        <v>0</v>
      </c>
    </row>
    <row r="50" spans="1:6" ht="90.75" customHeight="1">
      <c r="A50" s="26" t="s">
        <v>73</v>
      </c>
      <c r="B50" s="17">
        <v>122</v>
      </c>
      <c r="C50" s="17"/>
      <c r="D50" s="17">
        <v>20</v>
      </c>
      <c r="E50" s="19">
        <v>121.2</v>
      </c>
      <c r="F50" s="18">
        <f aca="true" t="shared" si="1" ref="F50:F66">D50/B50*100</f>
        <v>16.39344262295082</v>
      </c>
    </row>
    <row r="51" spans="1:6" ht="48">
      <c r="A51" s="26" t="s">
        <v>45</v>
      </c>
      <c r="B51" s="17">
        <v>1002</v>
      </c>
      <c r="C51" s="17"/>
      <c r="D51" s="17">
        <v>33.3</v>
      </c>
      <c r="E51" s="19">
        <v>887.3</v>
      </c>
      <c r="F51" s="18">
        <f t="shared" si="1"/>
        <v>3.3233532934131733</v>
      </c>
    </row>
    <row r="52" spans="1:6" ht="27" customHeight="1">
      <c r="A52" s="26" t="s">
        <v>74</v>
      </c>
      <c r="B52" s="17">
        <v>50</v>
      </c>
      <c r="C52" s="17"/>
      <c r="D52" s="17">
        <v>10</v>
      </c>
      <c r="E52" s="19">
        <v>347.5</v>
      </c>
      <c r="F52" s="18">
        <f t="shared" si="1"/>
        <v>20</v>
      </c>
    </row>
    <row r="53" spans="1:6" ht="54" customHeight="1">
      <c r="A53" s="27" t="s">
        <v>75</v>
      </c>
      <c r="B53" s="17">
        <v>448</v>
      </c>
      <c r="C53" s="17"/>
      <c r="D53" s="17">
        <v>115.7</v>
      </c>
      <c r="E53" s="19">
        <v>87.6</v>
      </c>
      <c r="F53" s="18">
        <f t="shared" si="1"/>
        <v>25.825892857142858</v>
      </c>
    </row>
    <row r="54" spans="1:6" ht="60" customHeight="1">
      <c r="A54" s="26" t="s">
        <v>59</v>
      </c>
      <c r="B54" s="17">
        <v>32</v>
      </c>
      <c r="C54" s="17"/>
      <c r="D54" s="17">
        <v>3</v>
      </c>
      <c r="E54" s="19">
        <v>221.8</v>
      </c>
      <c r="F54" s="18">
        <f t="shared" si="1"/>
        <v>9.375</v>
      </c>
    </row>
    <row r="55" spans="1:6" ht="42" customHeight="1">
      <c r="A55" s="26" t="s">
        <v>76</v>
      </c>
      <c r="B55" s="17">
        <v>130</v>
      </c>
      <c r="C55" s="17"/>
      <c r="D55" s="17">
        <v>6.2</v>
      </c>
      <c r="E55" s="19">
        <v>68.4</v>
      </c>
      <c r="F55" s="18">
        <f t="shared" si="1"/>
        <v>4.769230769230769</v>
      </c>
    </row>
    <row r="56" spans="1:6" ht="24.75" customHeight="1">
      <c r="A56" s="26" t="s">
        <v>77</v>
      </c>
      <c r="B56" s="17">
        <v>1924</v>
      </c>
      <c r="C56" s="17"/>
      <c r="D56" s="17">
        <v>212.8</v>
      </c>
      <c r="E56" s="17">
        <v>3536.16</v>
      </c>
      <c r="F56" s="18">
        <f t="shared" si="1"/>
        <v>11.06029106029106</v>
      </c>
    </row>
    <row r="57" spans="1:6" ht="18" customHeight="1">
      <c r="A57" s="25" t="s">
        <v>78</v>
      </c>
      <c r="B57" s="9">
        <v>514</v>
      </c>
      <c r="C57" s="9"/>
      <c r="D57" s="9">
        <v>61.8</v>
      </c>
      <c r="E57" s="10"/>
      <c r="F57" s="18">
        <f t="shared" si="1"/>
        <v>12.023346303501944</v>
      </c>
    </row>
    <row r="58" spans="1:6" ht="15">
      <c r="A58" s="25" t="s">
        <v>51</v>
      </c>
      <c r="B58" s="9">
        <f>B7+B12+B17+B22+B26+B32+B36+B38+B41+B45+B57+B30</f>
        <v>325580</v>
      </c>
      <c r="C58" s="9"/>
      <c r="D58" s="9">
        <f>D7+D12+D17+D22+D26+D32+D36+D38+D41+D45+D57</f>
        <v>68215.80000000002</v>
      </c>
      <c r="E58" s="10"/>
      <c r="F58" s="10">
        <f t="shared" si="1"/>
        <v>20.952085508937902</v>
      </c>
    </row>
    <row r="59" spans="1:6" ht="15">
      <c r="A59" s="25" t="s">
        <v>32</v>
      </c>
      <c r="B59" s="9">
        <f>B60+B66+B67+B68</f>
        <v>1470756.7</v>
      </c>
      <c r="C59" s="9">
        <f>C60+C66+C67+C68</f>
        <v>0</v>
      </c>
      <c r="D59" s="9">
        <f>D60+D66+D67+D68</f>
        <v>203151.8</v>
      </c>
      <c r="E59" s="10"/>
      <c r="F59" s="10">
        <f t="shared" si="1"/>
        <v>13.8127400677488</v>
      </c>
    </row>
    <row r="60" spans="1:6" ht="24.75" customHeight="1">
      <c r="A60" s="31" t="s">
        <v>79</v>
      </c>
      <c r="B60" s="9">
        <f>B62+B63+B64+B65</f>
        <v>1470051.5</v>
      </c>
      <c r="C60" s="9">
        <f>C62+C63+C64+C65</f>
        <v>0</v>
      </c>
      <c r="D60" s="9">
        <f>D62+D63+D64+D65</f>
        <v>203133.9</v>
      </c>
      <c r="E60" s="10"/>
      <c r="F60" s="10">
        <f t="shared" si="1"/>
        <v>13.818148547856996</v>
      </c>
    </row>
    <row r="61" spans="1:6" ht="24.75" customHeight="1">
      <c r="A61" s="26" t="s">
        <v>80</v>
      </c>
      <c r="B61" s="9">
        <f>B62</f>
        <v>374497</v>
      </c>
      <c r="C61" s="9">
        <f>C62</f>
        <v>0</v>
      </c>
      <c r="D61" s="9">
        <f>D62</f>
        <v>66416</v>
      </c>
      <c r="E61" s="20">
        <f>E62</f>
        <v>0</v>
      </c>
      <c r="F61" s="20">
        <f>F62</f>
        <v>17.734721506447315</v>
      </c>
    </row>
    <row r="62" spans="1:6" ht="21.75" customHeight="1">
      <c r="A62" s="26" t="s">
        <v>86</v>
      </c>
      <c r="B62" s="16">
        <v>374497</v>
      </c>
      <c r="C62" s="16"/>
      <c r="D62" s="16">
        <v>66416</v>
      </c>
      <c r="E62" s="21"/>
      <c r="F62" s="21">
        <f t="shared" si="1"/>
        <v>17.734721506447315</v>
      </c>
    </row>
    <row r="63" spans="1:6" ht="28.5" customHeight="1">
      <c r="A63" s="26" t="s">
        <v>53</v>
      </c>
      <c r="B63" s="16">
        <v>184357</v>
      </c>
      <c r="C63" s="16"/>
      <c r="D63" s="16">
        <v>323.4</v>
      </c>
      <c r="E63" s="21"/>
      <c r="F63" s="21">
        <f t="shared" si="1"/>
        <v>0.1754205156300005</v>
      </c>
    </row>
    <row r="64" spans="1:6" ht="21.75" customHeight="1">
      <c r="A64" s="26" t="s">
        <v>81</v>
      </c>
      <c r="B64" s="16">
        <v>902272.1</v>
      </c>
      <c r="C64" s="16"/>
      <c r="D64" s="16">
        <v>136394.5</v>
      </c>
      <c r="E64" s="21"/>
      <c r="F64" s="21">
        <f t="shared" si="1"/>
        <v>15.116781290256009</v>
      </c>
    </row>
    <row r="65" spans="1:6" ht="15">
      <c r="A65" s="26" t="s">
        <v>34</v>
      </c>
      <c r="B65" s="16">
        <v>8925.4</v>
      </c>
      <c r="C65" s="16"/>
      <c r="D65" s="16">
        <v>0</v>
      </c>
      <c r="E65" s="21"/>
      <c r="F65" s="21">
        <f t="shared" si="1"/>
        <v>0</v>
      </c>
    </row>
    <row r="66" spans="1:6" ht="15">
      <c r="A66" s="26" t="s">
        <v>87</v>
      </c>
      <c r="B66" s="16">
        <v>705.2</v>
      </c>
      <c r="C66" s="16"/>
      <c r="D66" s="16">
        <v>31</v>
      </c>
      <c r="E66" s="21"/>
      <c r="F66" s="21">
        <f t="shared" si="1"/>
        <v>4.395916052183777</v>
      </c>
    </row>
    <row r="67" spans="1:6" ht="59.25" customHeight="1">
      <c r="A67" s="26" t="s">
        <v>54</v>
      </c>
      <c r="B67" s="16"/>
      <c r="C67" s="16"/>
      <c r="D67" s="16"/>
      <c r="E67" s="21"/>
      <c r="F67" s="21"/>
    </row>
    <row r="68" spans="1:6" ht="35.25" customHeight="1">
      <c r="A68" s="26" t="s">
        <v>56</v>
      </c>
      <c r="B68" s="16"/>
      <c r="C68" s="16"/>
      <c r="D68" s="16">
        <v>-13.1</v>
      </c>
      <c r="E68" s="21"/>
      <c r="F68" s="21"/>
    </row>
    <row r="69" spans="1:6" ht="15">
      <c r="A69" s="25" t="s">
        <v>20</v>
      </c>
      <c r="B69" s="9">
        <f>B58+B59</f>
        <v>1796336.7</v>
      </c>
      <c r="C69" s="9"/>
      <c r="D69" s="9">
        <f>D58+D59</f>
        <v>271367.6</v>
      </c>
      <c r="E69" s="10"/>
      <c r="F69" s="10">
        <f>D69/B69*100</f>
        <v>15.106722475803117</v>
      </c>
    </row>
    <row r="70" spans="1:6" ht="15">
      <c r="A70" s="25" t="s">
        <v>21</v>
      </c>
      <c r="B70" s="9"/>
      <c r="C70" s="9"/>
      <c r="D70" s="9"/>
      <c r="E70" s="10"/>
      <c r="F70" s="10"/>
    </row>
    <row r="71" spans="1:6" ht="13.5">
      <c r="A71" s="26" t="s">
        <v>29</v>
      </c>
      <c r="B71" s="17">
        <v>66499.9</v>
      </c>
      <c r="C71" s="17"/>
      <c r="D71" s="17">
        <v>11770.8</v>
      </c>
      <c r="E71" s="18"/>
      <c r="F71" s="18">
        <f>(D71/B71)*100</f>
        <v>17.700477745079315</v>
      </c>
    </row>
    <row r="72" spans="1:6" ht="13.5">
      <c r="A72" s="26" t="s">
        <v>33</v>
      </c>
      <c r="B72" s="17">
        <v>253.9</v>
      </c>
      <c r="C72" s="17"/>
      <c r="D72" s="17">
        <v>32.9</v>
      </c>
      <c r="E72" s="18"/>
      <c r="F72" s="18">
        <f>D72/B72*100</f>
        <v>12.957857424182748</v>
      </c>
    </row>
    <row r="73" spans="1:6" ht="24">
      <c r="A73" s="26" t="s">
        <v>30</v>
      </c>
      <c r="B73" s="17">
        <v>10486.6</v>
      </c>
      <c r="C73" s="17"/>
      <c r="D73" s="17">
        <v>2283</v>
      </c>
      <c r="E73" s="18"/>
      <c r="F73" s="18">
        <f aca="true" t="shared" si="2" ref="F73:F83">(D73/B73)*100</f>
        <v>21.770640627085992</v>
      </c>
    </row>
    <row r="74" spans="1:6" ht="13.5">
      <c r="A74" s="26" t="s">
        <v>31</v>
      </c>
      <c r="B74" s="17">
        <v>131020</v>
      </c>
      <c r="C74" s="17"/>
      <c r="D74" s="17">
        <v>13153.3</v>
      </c>
      <c r="E74" s="18"/>
      <c r="F74" s="18">
        <f t="shared" si="2"/>
        <v>10.039154327583574</v>
      </c>
    </row>
    <row r="75" spans="1:6" ht="13.5">
      <c r="A75" s="26" t="s">
        <v>39</v>
      </c>
      <c r="B75" s="17">
        <v>75746.9</v>
      </c>
      <c r="C75" s="17"/>
      <c r="D75" s="17">
        <v>7500.4</v>
      </c>
      <c r="E75" s="18"/>
      <c r="F75" s="18">
        <f t="shared" si="2"/>
        <v>9.901923379042575</v>
      </c>
    </row>
    <row r="76" spans="1:6" ht="13.5">
      <c r="A76" s="26" t="s">
        <v>22</v>
      </c>
      <c r="B76" s="17">
        <v>918244.5</v>
      </c>
      <c r="C76" s="17"/>
      <c r="D76" s="17">
        <v>122863.4</v>
      </c>
      <c r="E76" s="18"/>
      <c r="F76" s="18">
        <f t="shared" si="2"/>
        <v>13.380248942411308</v>
      </c>
    </row>
    <row r="77" spans="1:6" ht="13.5">
      <c r="A77" s="26" t="s">
        <v>38</v>
      </c>
      <c r="B77" s="17">
        <v>86471.5</v>
      </c>
      <c r="C77" s="17"/>
      <c r="D77" s="17">
        <v>15855.7</v>
      </c>
      <c r="E77" s="18"/>
      <c r="F77" s="18">
        <f t="shared" si="2"/>
        <v>18.33633046726378</v>
      </c>
    </row>
    <row r="78" spans="1:6" ht="13.5" hidden="1">
      <c r="A78" s="26" t="s">
        <v>37</v>
      </c>
      <c r="B78" s="17"/>
      <c r="C78" s="17"/>
      <c r="D78" s="17"/>
      <c r="E78" s="18"/>
      <c r="F78" s="18"/>
    </row>
    <row r="79" spans="1:6" ht="13.5">
      <c r="A79" s="26" t="s">
        <v>37</v>
      </c>
      <c r="B79" s="17">
        <v>0</v>
      </c>
      <c r="C79" s="17"/>
      <c r="D79" s="17">
        <v>0</v>
      </c>
      <c r="E79" s="18"/>
      <c r="F79" s="18"/>
    </row>
    <row r="80" spans="1:6" ht="13.5">
      <c r="A80" s="26" t="s">
        <v>23</v>
      </c>
      <c r="B80" s="17">
        <v>475732.4</v>
      </c>
      <c r="C80" s="17"/>
      <c r="D80" s="17">
        <v>71348.2</v>
      </c>
      <c r="E80" s="18"/>
      <c r="F80" s="18">
        <f t="shared" si="2"/>
        <v>14.997549042276706</v>
      </c>
    </row>
    <row r="81" spans="1:6" ht="13.5">
      <c r="A81" s="26" t="s">
        <v>46</v>
      </c>
      <c r="B81" s="17">
        <v>32447.5</v>
      </c>
      <c r="C81" s="17"/>
      <c r="D81" s="17">
        <v>5524.6</v>
      </c>
      <c r="E81" s="18"/>
      <c r="F81" s="18">
        <f t="shared" si="2"/>
        <v>17.026273210570924</v>
      </c>
    </row>
    <row r="82" spans="1:6" ht="13.5">
      <c r="A82" s="26" t="s">
        <v>47</v>
      </c>
      <c r="B82" s="17">
        <v>8562.7</v>
      </c>
      <c r="C82" s="17"/>
      <c r="D82" s="17">
        <v>1241.9</v>
      </c>
      <c r="E82" s="18"/>
      <c r="F82" s="18">
        <f t="shared" si="2"/>
        <v>14.503602835554204</v>
      </c>
    </row>
    <row r="83" spans="1:6" ht="13.5">
      <c r="A83" s="26" t="s">
        <v>48</v>
      </c>
      <c r="B83" s="17">
        <v>26</v>
      </c>
      <c r="C83" s="17"/>
      <c r="D83" s="17">
        <v>2.5</v>
      </c>
      <c r="E83" s="18"/>
      <c r="F83" s="18">
        <f t="shared" si="2"/>
        <v>9.615384615384617</v>
      </c>
    </row>
    <row r="84" spans="1:7" ht="15">
      <c r="A84" s="25" t="s">
        <v>24</v>
      </c>
      <c r="B84" s="9">
        <f>SUM(B71:B83)</f>
        <v>1805491.9000000001</v>
      </c>
      <c r="C84" s="9">
        <f>SUM(C71:C83)</f>
        <v>0</v>
      </c>
      <c r="D84" s="9">
        <f>SUM(D71:D83)</f>
        <v>251576.7</v>
      </c>
      <c r="E84" s="10">
        <f>SUM(E71:E83)</f>
        <v>0</v>
      </c>
      <c r="F84" s="10">
        <f>D84/B84*100</f>
        <v>13.933970016702926</v>
      </c>
      <c r="G84" s="32"/>
    </row>
    <row r="86" spans="1:4" ht="23.25">
      <c r="A86" s="33" t="s">
        <v>7</v>
      </c>
      <c r="B86" s="34">
        <f>B84-B69</f>
        <v>9155.200000000186</v>
      </c>
      <c r="C86" s="34">
        <f>C84-C69</f>
        <v>0</v>
      </c>
      <c r="D86" s="34">
        <f>D84-D69</f>
        <v>-19790.899999999965</v>
      </c>
    </row>
    <row r="87" spans="1:4" ht="24">
      <c r="A87" s="37" t="s">
        <v>8</v>
      </c>
      <c r="B87" s="38">
        <f>B88+B91+B94</f>
        <v>9155.2</v>
      </c>
      <c r="D87" s="39">
        <f>D88+D91+D94</f>
        <v>-1668</v>
      </c>
    </row>
    <row r="88" spans="1:4" ht="13.5">
      <c r="A88" s="33" t="s">
        <v>9</v>
      </c>
      <c r="B88" s="40">
        <f>B89+B90</f>
        <v>19155.2</v>
      </c>
      <c r="D88" s="41">
        <v>0</v>
      </c>
    </row>
    <row r="89" spans="1:4" ht="24">
      <c r="A89" s="26" t="s">
        <v>10</v>
      </c>
      <c r="B89" s="42">
        <v>19155.2</v>
      </c>
      <c r="D89" s="43">
        <v>0</v>
      </c>
    </row>
    <row r="90" spans="1:4" ht="24">
      <c r="A90" s="26" t="s">
        <v>11</v>
      </c>
      <c r="B90" s="38"/>
      <c r="D90" s="44">
        <v>0</v>
      </c>
    </row>
    <row r="91" spans="1:4" ht="23.25">
      <c r="A91" s="33" t="s">
        <v>55</v>
      </c>
      <c r="B91" s="45">
        <f>B92+B93</f>
        <v>-10000</v>
      </c>
      <c r="D91" s="46">
        <f>D92+D93</f>
        <v>-1668</v>
      </c>
    </row>
    <row r="92" spans="1:4" ht="36">
      <c r="A92" s="26" t="s">
        <v>12</v>
      </c>
      <c r="B92" s="38">
        <v>0</v>
      </c>
      <c r="D92" s="44">
        <v>0</v>
      </c>
    </row>
    <row r="93" spans="1:4" ht="36">
      <c r="A93" s="26" t="s">
        <v>13</v>
      </c>
      <c r="B93" s="38">
        <v>-10000</v>
      </c>
      <c r="D93" s="44">
        <v>-1668</v>
      </c>
    </row>
    <row r="94" spans="1:4" ht="23.25">
      <c r="A94" s="25" t="s">
        <v>82</v>
      </c>
      <c r="B94" s="34">
        <v>0</v>
      </c>
      <c r="D94" s="47">
        <v>0</v>
      </c>
    </row>
    <row r="95" spans="1:4" ht="23.25">
      <c r="A95" s="33" t="s">
        <v>14</v>
      </c>
      <c r="B95" s="34">
        <f>B86-B87</f>
        <v>1.8553691916167736E-10</v>
      </c>
      <c r="D95" s="47">
        <f>D86-D87</f>
        <v>-18122.899999999965</v>
      </c>
    </row>
  </sheetData>
  <sheetProtection/>
  <mergeCells count="5">
    <mergeCell ref="A1:F1"/>
    <mergeCell ref="A2:A5"/>
    <mergeCell ref="B2:B5"/>
    <mergeCell ref="D2:D5"/>
    <mergeCell ref="F2:F5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3.50390625" style="48" customWidth="1"/>
    <col min="2" max="2" width="14.625" style="36" customWidth="1"/>
    <col min="3" max="3" width="15.375" style="49" customWidth="1"/>
    <col min="4" max="4" width="17.00390625" style="35" customWidth="1"/>
    <col min="5" max="5" width="13.875" style="36" hidden="1" customWidth="1"/>
    <col min="6" max="6" width="15.375" style="36" customWidth="1"/>
    <col min="7" max="16384" width="8.875" style="22" customWidth="1"/>
  </cols>
  <sheetData>
    <row r="1" spans="1:6" ht="39" customHeight="1" thickBot="1">
      <c r="A1" s="96" t="s">
        <v>263</v>
      </c>
      <c r="B1" s="96"/>
      <c r="C1" s="96"/>
      <c r="D1" s="96"/>
      <c r="E1" s="96"/>
      <c r="F1" s="96"/>
    </row>
    <row r="2" spans="1:6" ht="9.75" customHeight="1">
      <c r="A2" s="93" t="s">
        <v>15</v>
      </c>
      <c r="B2" s="106" t="s">
        <v>145</v>
      </c>
      <c r="C2" s="109" t="s">
        <v>137</v>
      </c>
      <c r="D2" s="100" t="s">
        <v>139</v>
      </c>
      <c r="E2" s="2"/>
      <c r="F2" s="103" t="s">
        <v>0</v>
      </c>
    </row>
    <row r="3" spans="1:6" ht="12.75" customHeight="1">
      <c r="A3" s="94"/>
      <c r="B3" s="107"/>
      <c r="C3" s="110"/>
      <c r="D3" s="101"/>
      <c r="E3" s="4"/>
      <c r="F3" s="104"/>
    </row>
    <row r="4" spans="1:6" ht="5.25" customHeight="1">
      <c r="A4" s="94"/>
      <c r="B4" s="107"/>
      <c r="C4" s="110"/>
      <c r="D4" s="101"/>
      <c r="E4" s="4"/>
      <c r="F4" s="104"/>
    </row>
    <row r="5" spans="1:6" ht="10.5" customHeight="1">
      <c r="A5" s="95"/>
      <c r="B5" s="108"/>
      <c r="C5" s="111"/>
      <c r="D5" s="102"/>
      <c r="E5" s="6"/>
      <c r="F5" s="105"/>
    </row>
    <row r="6" spans="1:6" s="24" customFormat="1" ht="12.75">
      <c r="A6" s="23">
        <v>1</v>
      </c>
      <c r="B6" s="8">
        <v>2</v>
      </c>
      <c r="C6" s="7">
        <v>3</v>
      </c>
      <c r="D6" s="8">
        <v>4</v>
      </c>
      <c r="E6" s="8"/>
      <c r="F6" s="8">
        <v>5</v>
      </c>
    </row>
    <row r="7" spans="1:6" ht="12.75">
      <c r="A7" s="25" t="s">
        <v>25</v>
      </c>
      <c r="B7" s="64" t="s">
        <v>146</v>
      </c>
      <c r="C7" s="14">
        <f>C9+C10+C11+C12+C13</f>
        <v>287709</v>
      </c>
      <c r="D7" s="14">
        <f>D9+D10+D11+D12+D13</f>
        <v>225990.8</v>
      </c>
      <c r="E7" s="15"/>
      <c r="F7" s="15">
        <f>(D7/C7)*100</f>
        <v>78.54839438460388</v>
      </c>
    </row>
    <row r="8" spans="1:6" ht="12.75">
      <c r="A8" s="26" t="s">
        <v>122</v>
      </c>
      <c r="B8" s="65" t="s">
        <v>229</v>
      </c>
      <c r="C8" s="12">
        <f>C9+C10+C11+C12+C13</f>
        <v>287709</v>
      </c>
      <c r="D8" s="12">
        <f>D9+D10+D11+D12+D13</f>
        <v>225990.8</v>
      </c>
      <c r="E8" s="13"/>
      <c r="F8" s="13">
        <f>(D8/C8)*100</f>
        <v>78.54839438460388</v>
      </c>
    </row>
    <row r="9" spans="1:6" ht="72.75" customHeight="1">
      <c r="A9" s="26" t="s">
        <v>50</v>
      </c>
      <c r="B9" s="65" t="s">
        <v>147</v>
      </c>
      <c r="C9" s="12">
        <v>275522</v>
      </c>
      <c r="D9" s="12">
        <v>214225.5</v>
      </c>
      <c r="E9" s="13"/>
      <c r="F9" s="13">
        <f>(D9/C9)*100</f>
        <v>77.75259325934046</v>
      </c>
    </row>
    <row r="10" spans="1:6" ht="95.25" customHeight="1">
      <c r="A10" s="26" t="s">
        <v>230</v>
      </c>
      <c r="B10" s="65" t="s">
        <v>148</v>
      </c>
      <c r="C10" s="12">
        <v>612</v>
      </c>
      <c r="D10" s="12">
        <v>463.5</v>
      </c>
      <c r="E10" s="13"/>
      <c r="F10" s="13">
        <v>0</v>
      </c>
    </row>
    <row r="11" spans="1:6" ht="39" customHeight="1">
      <c r="A11" s="26" t="s">
        <v>231</v>
      </c>
      <c r="B11" s="65" t="s">
        <v>149</v>
      </c>
      <c r="C11" s="12">
        <v>3200</v>
      </c>
      <c r="D11" s="12">
        <v>3204.9</v>
      </c>
      <c r="E11" s="13"/>
      <c r="F11" s="13">
        <f aca="true" t="shared" si="0" ref="F11:F20">(D11/C11)*100</f>
        <v>100.153125</v>
      </c>
    </row>
    <row r="12" spans="1:6" ht="72">
      <c r="A12" s="26" t="s">
        <v>123</v>
      </c>
      <c r="B12" s="65" t="s">
        <v>150</v>
      </c>
      <c r="C12" s="12">
        <v>23</v>
      </c>
      <c r="D12" s="12">
        <v>0</v>
      </c>
      <c r="E12" s="13"/>
      <c r="F12" s="13">
        <f t="shared" si="0"/>
        <v>0</v>
      </c>
    </row>
    <row r="13" spans="1:6" ht="84" customHeight="1">
      <c r="A13" s="26" t="s">
        <v>217</v>
      </c>
      <c r="B13" s="65" t="s">
        <v>218</v>
      </c>
      <c r="C13" s="12">
        <v>8352</v>
      </c>
      <c r="D13" s="12">
        <v>8096.9</v>
      </c>
      <c r="E13" s="13"/>
      <c r="F13" s="13">
        <f t="shared" si="0"/>
        <v>96.94564176245211</v>
      </c>
    </row>
    <row r="14" spans="1:6" ht="23.25">
      <c r="A14" s="25" t="s">
        <v>1</v>
      </c>
      <c r="B14" s="64" t="s">
        <v>151</v>
      </c>
      <c r="C14" s="14">
        <f>C16+C17+C18+C19</f>
        <v>12045</v>
      </c>
      <c r="D14" s="14">
        <f>D16+D17+D18+D19</f>
        <v>9500.8</v>
      </c>
      <c r="E14" s="15"/>
      <c r="F14" s="15">
        <f t="shared" si="0"/>
        <v>78.87754254877541</v>
      </c>
    </row>
    <row r="15" spans="1:6" ht="24">
      <c r="A15" s="26" t="s">
        <v>124</v>
      </c>
      <c r="B15" s="65" t="s">
        <v>152</v>
      </c>
      <c r="C15" s="12">
        <f>C16+C17+C18+C19</f>
        <v>12045</v>
      </c>
      <c r="D15" s="12">
        <f>D16+D17+D18+D19</f>
        <v>9500.8</v>
      </c>
      <c r="E15" s="13"/>
      <c r="F15" s="13">
        <f t="shared" si="0"/>
        <v>78.87754254877541</v>
      </c>
    </row>
    <row r="16" spans="1:6" ht="60">
      <c r="A16" s="26" t="s">
        <v>2</v>
      </c>
      <c r="B16" s="65" t="s">
        <v>153</v>
      </c>
      <c r="C16" s="12">
        <v>5994</v>
      </c>
      <c r="D16" s="12">
        <v>4645.4</v>
      </c>
      <c r="E16" s="13"/>
      <c r="F16" s="13">
        <f t="shared" si="0"/>
        <v>77.50083416750083</v>
      </c>
    </row>
    <row r="17" spans="1:6" ht="74.25" customHeight="1">
      <c r="A17" s="26" t="s">
        <v>232</v>
      </c>
      <c r="B17" s="65" t="s">
        <v>154</v>
      </c>
      <c r="C17" s="12">
        <v>28</v>
      </c>
      <c r="D17" s="12">
        <v>26.3</v>
      </c>
      <c r="E17" s="13"/>
      <c r="F17" s="13">
        <f t="shared" si="0"/>
        <v>93.92857142857143</v>
      </c>
    </row>
    <row r="18" spans="1:6" ht="60">
      <c r="A18" s="26" t="s">
        <v>233</v>
      </c>
      <c r="B18" s="65" t="s">
        <v>155</v>
      </c>
      <c r="C18" s="12">
        <v>6649</v>
      </c>
      <c r="D18" s="12">
        <v>5347.7</v>
      </c>
      <c r="E18" s="13"/>
      <c r="F18" s="13">
        <f t="shared" si="0"/>
        <v>80.4286358850955</v>
      </c>
    </row>
    <row r="19" spans="1:6" ht="60">
      <c r="A19" s="26" t="s">
        <v>234</v>
      </c>
      <c r="B19" s="65" t="s">
        <v>156</v>
      </c>
      <c r="C19" s="12">
        <v>-626</v>
      </c>
      <c r="D19" s="12">
        <v>-518.6</v>
      </c>
      <c r="E19" s="13"/>
      <c r="F19" s="13">
        <f t="shared" si="0"/>
        <v>82.84345047923323</v>
      </c>
    </row>
    <row r="20" spans="1:6" ht="12.75">
      <c r="A20" s="25" t="s">
        <v>16</v>
      </c>
      <c r="B20" s="64" t="s">
        <v>157</v>
      </c>
      <c r="C20" s="14">
        <f>C22+C23+C24+C21</f>
        <v>51289.4</v>
      </c>
      <c r="D20" s="14">
        <f>D22+D23+D24+D21</f>
        <v>40426.6</v>
      </c>
      <c r="E20" s="15"/>
      <c r="F20" s="15">
        <f t="shared" si="0"/>
        <v>78.82057501160084</v>
      </c>
    </row>
    <row r="21" spans="1:6" ht="24">
      <c r="A21" s="26" t="s">
        <v>125</v>
      </c>
      <c r="B21" s="65" t="s">
        <v>158</v>
      </c>
      <c r="C21" s="12">
        <v>38369.4</v>
      </c>
      <c r="D21" s="12">
        <v>35121.9</v>
      </c>
      <c r="E21" s="15"/>
      <c r="F21" s="13">
        <f>D21/C21*100</f>
        <v>91.53622417864236</v>
      </c>
    </row>
    <row r="22" spans="1:6" ht="25.5" customHeight="1">
      <c r="A22" s="26" t="s">
        <v>26</v>
      </c>
      <c r="B22" s="65" t="s">
        <v>159</v>
      </c>
      <c r="C22" s="12">
        <v>50</v>
      </c>
      <c r="D22" s="12">
        <v>63.2</v>
      </c>
      <c r="E22" s="13"/>
      <c r="F22" s="13">
        <f>(D22/C22)*100</f>
        <v>126.4</v>
      </c>
    </row>
    <row r="23" spans="1:6" ht="12.75">
      <c r="A23" s="26" t="s">
        <v>143</v>
      </c>
      <c r="B23" s="65" t="s">
        <v>160</v>
      </c>
      <c r="C23" s="12">
        <v>10</v>
      </c>
      <c r="D23" s="12">
        <v>1.1</v>
      </c>
      <c r="E23" s="13"/>
      <c r="F23" s="13">
        <v>0</v>
      </c>
    </row>
    <row r="24" spans="1:6" ht="25.5" customHeight="1">
      <c r="A24" s="26" t="s">
        <v>60</v>
      </c>
      <c r="B24" s="65" t="s">
        <v>161</v>
      </c>
      <c r="C24" s="12">
        <v>12860</v>
      </c>
      <c r="D24" s="12">
        <v>5240.4</v>
      </c>
      <c r="E24" s="13"/>
      <c r="F24" s="13">
        <f>(D24/C24)*100</f>
        <v>40.74961119751166</v>
      </c>
    </row>
    <row r="25" spans="1:6" ht="12.75">
      <c r="A25" s="25" t="s">
        <v>17</v>
      </c>
      <c r="B25" s="64" t="s">
        <v>162</v>
      </c>
      <c r="C25" s="14">
        <f>C26+C28+C27</f>
        <v>25845</v>
      </c>
      <c r="D25" s="14">
        <f>D26+D28+D27</f>
        <v>12593.699999999999</v>
      </c>
      <c r="E25" s="15"/>
      <c r="F25" s="15">
        <f>(D25/C25)*100</f>
        <v>48.72780034822983</v>
      </c>
    </row>
    <row r="26" spans="1:6" ht="15" customHeight="1">
      <c r="A26" s="26" t="s">
        <v>61</v>
      </c>
      <c r="B26" s="65" t="s">
        <v>163</v>
      </c>
      <c r="C26" s="12">
        <v>5280</v>
      </c>
      <c r="D26" s="12">
        <v>1409.9</v>
      </c>
      <c r="E26" s="13"/>
      <c r="F26" s="13">
        <f>(D26/C26)*100</f>
        <v>26.702651515151516</v>
      </c>
    </row>
    <row r="27" spans="1:6" ht="12.75">
      <c r="A27" s="26" t="s">
        <v>5</v>
      </c>
      <c r="B27" s="65" t="s">
        <v>164</v>
      </c>
      <c r="C27" s="12">
        <v>1565</v>
      </c>
      <c r="D27" s="12">
        <v>355.3</v>
      </c>
      <c r="E27" s="13"/>
      <c r="F27" s="13">
        <f>(D27/C27)*100</f>
        <v>22.702875399361023</v>
      </c>
    </row>
    <row r="28" spans="1:6" ht="13.5" customHeight="1">
      <c r="A28" s="27" t="s">
        <v>18</v>
      </c>
      <c r="B28" s="65" t="s">
        <v>165</v>
      </c>
      <c r="C28" s="12">
        <v>19000</v>
      </c>
      <c r="D28" s="12">
        <v>10828.5</v>
      </c>
      <c r="E28" s="13"/>
      <c r="F28" s="13">
        <f>(D28/C28)*100</f>
        <v>56.992105263157896</v>
      </c>
    </row>
    <row r="29" spans="1:6" ht="12.75">
      <c r="A29" s="25" t="s">
        <v>19</v>
      </c>
      <c r="B29" s="64" t="s">
        <v>166</v>
      </c>
      <c r="C29" s="14">
        <f>C30+C32+C31</f>
        <v>8200</v>
      </c>
      <c r="D29" s="14">
        <f>D30+D32+D31</f>
        <v>5694.5</v>
      </c>
      <c r="E29" s="15">
        <f>E30+E32</f>
        <v>0</v>
      </c>
      <c r="F29" s="15">
        <f>F30</f>
        <v>69.44512195121952</v>
      </c>
    </row>
    <row r="30" spans="1:6" ht="27" customHeight="1">
      <c r="A30" s="28" t="s">
        <v>62</v>
      </c>
      <c r="B30" s="65" t="s">
        <v>167</v>
      </c>
      <c r="C30" s="12">
        <v>8200</v>
      </c>
      <c r="D30" s="12">
        <v>5694.5</v>
      </c>
      <c r="E30" s="13"/>
      <c r="F30" s="13">
        <f>(D30/C30)*100</f>
        <v>69.44512195121952</v>
      </c>
    </row>
    <row r="31" spans="1:6" ht="64.5" customHeight="1" hidden="1">
      <c r="A31" s="26" t="s">
        <v>98</v>
      </c>
      <c r="B31" s="65" t="s">
        <v>168</v>
      </c>
      <c r="C31" s="12">
        <v>0</v>
      </c>
      <c r="D31" s="12">
        <v>0</v>
      </c>
      <c r="E31" s="13"/>
      <c r="F31" s="13" t="e">
        <f>(D31/C31)*100</f>
        <v>#DIV/0!</v>
      </c>
    </row>
    <row r="32" spans="1:6" ht="64.5" customHeight="1" hidden="1">
      <c r="A32" s="28" t="s">
        <v>85</v>
      </c>
      <c r="B32" s="65" t="s">
        <v>169</v>
      </c>
      <c r="C32" s="12">
        <v>0</v>
      </c>
      <c r="D32" s="12">
        <v>0</v>
      </c>
      <c r="E32" s="13"/>
      <c r="F32" s="13" t="e">
        <f>(D32/C32)*100</f>
        <v>#DIV/0!</v>
      </c>
    </row>
    <row r="33" spans="1:6" ht="24" customHeight="1" hidden="1">
      <c r="A33" s="28" t="s">
        <v>126</v>
      </c>
      <c r="B33" s="64" t="s">
        <v>170</v>
      </c>
      <c r="C33" s="14">
        <f>C34</f>
        <v>0</v>
      </c>
      <c r="D33" s="14">
        <f>D34</f>
        <v>0</v>
      </c>
      <c r="E33" s="15"/>
      <c r="F33" s="13" t="e">
        <f>(D33/C33)*100</f>
        <v>#DIV/0!</v>
      </c>
    </row>
    <row r="34" spans="1:6" ht="30" customHeight="1" hidden="1">
      <c r="A34" s="27" t="s">
        <v>127</v>
      </c>
      <c r="B34" s="65" t="s">
        <v>171</v>
      </c>
      <c r="C34" s="12">
        <v>0</v>
      </c>
      <c r="D34" s="12">
        <v>0</v>
      </c>
      <c r="E34" s="13"/>
      <c r="F34" s="13" t="e">
        <f>(D34/C34)*100</f>
        <v>#DIV/0!</v>
      </c>
    </row>
    <row r="35" spans="1:6" s="77" customFormat="1" ht="22.5" customHeight="1">
      <c r="A35" s="73" t="s">
        <v>235</v>
      </c>
      <c r="B35" s="74"/>
      <c r="C35" s="9">
        <f>C7+C14+C20+C25+C29</f>
        <v>385088.4</v>
      </c>
      <c r="D35" s="9">
        <f>D7+D14+D20+D25+D29</f>
        <v>294206.39999999997</v>
      </c>
      <c r="E35" s="10"/>
      <c r="F35" s="75">
        <f>D35/C35</f>
        <v>0.7639970458731032</v>
      </c>
    </row>
    <row r="36" spans="1:6" ht="26.25" customHeight="1">
      <c r="A36" s="25" t="s">
        <v>27</v>
      </c>
      <c r="B36" s="64" t="s">
        <v>172</v>
      </c>
      <c r="C36" s="14">
        <f>C37+C38+C39</f>
        <v>26930.9</v>
      </c>
      <c r="D36" s="14">
        <f>D37+D38+D39</f>
        <v>18931.8</v>
      </c>
      <c r="E36" s="15"/>
      <c r="F36" s="15">
        <f>(D36/C36)*100</f>
        <v>70.29768778614898</v>
      </c>
    </row>
    <row r="37" spans="1:6" ht="77.25" customHeight="1">
      <c r="A37" s="26" t="s">
        <v>43</v>
      </c>
      <c r="B37" s="65" t="s">
        <v>173</v>
      </c>
      <c r="C37" s="12">
        <v>25741.9</v>
      </c>
      <c r="D37" s="12">
        <v>17422.3</v>
      </c>
      <c r="E37" s="13"/>
      <c r="F37" s="13">
        <f>(D37/C37)*100</f>
        <v>67.68070732929581</v>
      </c>
    </row>
    <row r="38" spans="1:6" ht="24.75" customHeight="1" hidden="1">
      <c r="A38" s="27" t="s">
        <v>64</v>
      </c>
      <c r="B38" s="65" t="s">
        <v>174</v>
      </c>
      <c r="C38" s="12">
        <v>0</v>
      </c>
      <c r="D38" s="12">
        <v>0</v>
      </c>
      <c r="E38" s="13"/>
      <c r="F38" s="13">
        <v>0</v>
      </c>
    </row>
    <row r="39" spans="1:6" ht="69" customHeight="1">
      <c r="A39" s="26" t="s">
        <v>65</v>
      </c>
      <c r="B39" s="65" t="s">
        <v>175</v>
      </c>
      <c r="C39" s="12">
        <v>1189</v>
      </c>
      <c r="D39" s="12">
        <v>1509.5</v>
      </c>
      <c r="E39" s="13"/>
      <c r="F39" s="13">
        <f>D39/C39*100</f>
        <v>126.95542472666106</v>
      </c>
    </row>
    <row r="40" spans="1:6" ht="12.75">
      <c r="A40" s="25" t="s">
        <v>28</v>
      </c>
      <c r="B40" s="64" t="s">
        <v>176</v>
      </c>
      <c r="C40" s="14">
        <f>C41</f>
        <v>1822</v>
      </c>
      <c r="D40" s="14">
        <f>D41</f>
        <v>1871.3</v>
      </c>
      <c r="E40" s="15"/>
      <c r="F40" s="15">
        <f>(D40/C40)*100</f>
        <v>102.70581778265641</v>
      </c>
    </row>
    <row r="41" spans="1:6" ht="21.75" customHeight="1">
      <c r="A41" s="26" t="s">
        <v>49</v>
      </c>
      <c r="B41" s="65" t="s">
        <v>177</v>
      </c>
      <c r="C41" s="12">
        <v>1822</v>
      </c>
      <c r="D41" s="12">
        <v>1871.3</v>
      </c>
      <c r="E41" s="13"/>
      <c r="F41" s="13">
        <f>(D41/C41)*100</f>
        <v>102.70581778265641</v>
      </c>
    </row>
    <row r="42" spans="1:6" ht="28.5" customHeight="1">
      <c r="A42" s="25" t="s">
        <v>128</v>
      </c>
      <c r="B42" s="64" t="s">
        <v>178</v>
      </c>
      <c r="C42" s="14">
        <f>C43+C44</f>
        <v>1130</v>
      </c>
      <c r="D42" s="14">
        <f>D43+D44</f>
        <v>251.1</v>
      </c>
      <c r="E42" s="15"/>
      <c r="F42" s="15">
        <f>D42/C42*100</f>
        <v>22.221238938053098</v>
      </c>
    </row>
    <row r="43" spans="1:6" ht="18" customHeight="1">
      <c r="A43" s="27" t="s">
        <v>66</v>
      </c>
      <c r="B43" s="65" t="s">
        <v>179</v>
      </c>
      <c r="C43" s="12">
        <v>16</v>
      </c>
      <c r="D43" s="12">
        <v>20</v>
      </c>
      <c r="E43" s="13"/>
      <c r="F43" s="13">
        <f>D43/C43*100</f>
        <v>125</v>
      </c>
    </row>
    <row r="44" spans="1:6" ht="15" customHeight="1">
      <c r="A44" s="26" t="s">
        <v>67</v>
      </c>
      <c r="B44" s="65" t="s">
        <v>180</v>
      </c>
      <c r="C44" s="12">
        <v>1114</v>
      </c>
      <c r="D44" s="12">
        <v>231.1</v>
      </c>
      <c r="E44" s="13"/>
      <c r="F44" s="13">
        <f>D44/C44*100</f>
        <v>20.745062836624776</v>
      </c>
    </row>
    <row r="45" spans="1:6" ht="23.25">
      <c r="A45" s="25" t="s">
        <v>35</v>
      </c>
      <c r="B45" s="64" t="s">
        <v>181</v>
      </c>
      <c r="C45" s="14">
        <f>C46+C47+C48</f>
        <v>608</v>
      </c>
      <c r="D45" s="14">
        <f>D46+D47+D48</f>
        <v>878.6</v>
      </c>
      <c r="E45" s="15"/>
      <c r="F45" s="15">
        <f>(D45/C45)*100</f>
        <v>144.50657894736844</v>
      </c>
    </row>
    <row r="46" spans="1:6" ht="15" customHeight="1">
      <c r="A46" s="26" t="s">
        <v>68</v>
      </c>
      <c r="B46" s="65" t="s">
        <v>182</v>
      </c>
      <c r="C46" s="12">
        <v>28</v>
      </c>
      <c r="D46" s="12">
        <v>32</v>
      </c>
      <c r="E46" s="13"/>
      <c r="F46" s="13">
        <f>D46/C46*100</f>
        <v>114.28571428571428</v>
      </c>
    </row>
    <row r="47" spans="1:6" ht="74.25" customHeight="1">
      <c r="A47" s="30" t="s">
        <v>69</v>
      </c>
      <c r="B47" s="65" t="s">
        <v>183</v>
      </c>
      <c r="C47" s="12">
        <v>0</v>
      </c>
      <c r="D47" s="12">
        <v>40.4</v>
      </c>
      <c r="E47" s="13"/>
      <c r="F47" s="13" t="e">
        <f>D47/C47*100</f>
        <v>#DIV/0!</v>
      </c>
    </row>
    <row r="48" spans="1:6" ht="30" customHeight="1">
      <c r="A48" s="26" t="s">
        <v>70</v>
      </c>
      <c r="B48" s="65" t="s">
        <v>184</v>
      </c>
      <c r="C48" s="12">
        <v>580</v>
      </c>
      <c r="D48" s="12">
        <v>806.2</v>
      </c>
      <c r="E48" s="13"/>
      <c r="F48" s="13">
        <f>D48/C48*100</f>
        <v>139</v>
      </c>
    </row>
    <row r="49" spans="1:6" ht="12.75">
      <c r="A49" s="25" t="s">
        <v>129</v>
      </c>
      <c r="B49" s="64" t="s">
        <v>185</v>
      </c>
      <c r="C49" s="14">
        <f>C50+C69+C71+C70</f>
        <v>335</v>
      </c>
      <c r="D49" s="14">
        <f>D50+D69+D71+D70</f>
        <v>341.5</v>
      </c>
      <c r="E49" s="15"/>
      <c r="F49" s="15">
        <f>(D49/C49)*100</f>
        <v>101.94029850746269</v>
      </c>
    </row>
    <row r="50" spans="1:6" ht="38.25" customHeight="1">
      <c r="A50" s="26" t="s">
        <v>130</v>
      </c>
      <c r="B50" s="65" t="s">
        <v>186</v>
      </c>
      <c r="C50" s="12">
        <f>C51+C52+C53+C55+C57+C59+C61+C63+C65+C68</f>
        <v>175</v>
      </c>
      <c r="D50" s="12">
        <f>D51+D52+D53+D55+D57+D59+D61+D63+D65+D68</f>
        <v>164.8</v>
      </c>
      <c r="E50" s="78">
        <v>51</v>
      </c>
      <c r="F50" s="13">
        <f>(D50/C50)*100</f>
        <v>94.17142857142858</v>
      </c>
    </row>
    <row r="51" spans="1:6" ht="47.25" customHeight="1">
      <c r="A51" s="26" t="s">
        <v>219</v>
      </c>
      <c r="B51" s="65" t="s">
        <v>187</v>
      </c>
      <c r="C51" s="12">
        <v>6</v>
      </c>
      <c r="D51" s="12">
        <v>13.1</v>
      </c>
      <c r="E51" s="79">
        <v>22</v>
      </c>
      <c r="F51" s="13">
        <v>0</v>
      </c>
    </row>
    <row r="52" spans="1:6" ht="70.5" customHeight="1">
      <c r="A52" s="26" t="s">
        <v>220</v>
      </c>
      <c r="B52" s="65" t="s">
        <v>188</v>
      </c>
      <c r="C52" s="12">
        <v>13</v>
      </c>
      <c r="D52" s="12">
        <v>15.5</v>
      </c>
      <c r="E52" s="79">
        <v>71</v>
      </c>
      <c r="F52" s="13">
        <f>(D52/C52)*100</f>
        <v>119.23076923076923</v>
      </c>
    </row>
    <row r="53" spans="1:6" ht="47.25" customHeight="1">
      <c r="A53" s="26" t="s">
        <v>221</v>
      </c>
      <c r="B53" s="65" t="s">
        <v>189</v>
      </c>
      <c r="C53" s="12">
        <v>17</v>
      </c>
      <c r="D53" s="12">
        <v>4.1</v>
      </c>
      <c r="E53" s="79">
        <v>0</v>
      </c>
      <c r="F53" s="13">
        <v>0</v>
      </c>
    </row>
    <row r="54" spans="1:6" ht="76.5" customHeight="1" hidden="1">
      <c r="A54" s="26" t="s">
        <v>222</v>
      </c>
      <c r="B54" s="65" t="s">
        <v>215</v>
      </c>
      <c r="C54" s="12">
        <v>0</v>
      </c>
      <c r="D54" s="12">
        <v>0</v>
      </c>
      <c r="E54" s="79"/>
      <c r="F54" s="13"/>
    </row>
    <row r="55" spans="1:6" ht="51" customHeight="1">
      <c r="A55" s="80" t="s">
        <v>236</v>
      </c>
      <c r="B55" s="65" t="s">
        <v>237</v>
      </c>
      <c r="C55" s="12">
        <v>7</v>
      </c>
      <c r="D55" s="12">
        <v>0</v>
      </c>
      <c r="E55" s="79"/>
      <c r="F55" s="13">
        <v>0</v>
      </c>
    </row>
    <row r="56" spans="1:6" ht="71.25" customHeight="1" hidden="1">
      <c r="A56" s="26" t="s">
        <v>142</v>
      </c>
      <c r="B56" s="65" t="s">
        <v>190</v>
      </c>
      <c r="C56" s="12"/>
      <c r="D56" s="12"/>
      <c r="E56" s="79"/>
      <c r="F56" s="13"/>
    </row>
    <row r="57" spans="1:6" ht="71.25" customHeight="1">
      <c r="A57" s="81" t="s">
        <v>238</v>
      </c>
      <c r="B57" s="65" t="s">
        <v>239</v>
      </c>
      <c r="C57" s="12">
        <v>10</v>
      </c>
      <c r="D57" s="12">
        <v>13.5</v>
      </c>
      <c r="E57" s="79"/>
      <c r="F57" s="13" t="s">
        <v>240</v>
      </c>
    </row>
    <row r="58" spans="1:6" ht="74.25" customHeight="1" hidden="1">
      <c r="A58" s="26" t="s">
        <v>223</v>
      </c>
      <c r="B58" s="65" t="s">
        <v>191</v>
      </c>
      <c r="C58" s="12"/>
      <c r="D58" s="12"/>
      <c r="E58" s="79"/>
      <c r="F58" s="13"/>
    </row>
    <row r="59" spans="1:6" ht="74.25" customHeight="1">
      <c r="A59" s="82" t="s">
        <v>241</v>
      </c>
      <c r="B59" s="83" t="s">
        <v>242</v>
      </c>
      <c r="C59" s="12">
        <v>8</v>
      </c>
      <c r="D59" s="12">
        <v>6.1</v>
      </c>
      <c r="E59" s="79"/>
      <c r="F59" s="13">
        <v>21.3</v>
      </c>
    </row>
    <row r="60" spans="1:6" ht="98.25" customHeight="1" hidden="1">
      <c r="A60" s="26" t="s">
        <v>224</v>
      </c>
      <c r="B60" s="65" t="s">
        <v>192</v>
      </c>
      <c r="C60" s="12"/>
      <c r="D60" s="12"/>
      <c r="E60" s="79"/>
      <c r="F60" s="13"/>
    </row>
    <row r="61" spans="1:6" ht="72.75" customHeight="1">
      <c r="A61" s="84" t="s">
        <v>243</v>
      </c>
      <c r="B61" s="83" t="s">
        <v>244</v>
      </c>
      <c r="C61" s="12">
        <v>20</v>
      </c>
      <c r="D61" s="12">
        <v>0.2</v>
      </c>
      <c r="E61" s="79"/>
      <c r="F61" s="13">
        <v>0.5</v>
      </c>
    </row>
    <row r="62" spans="1:6" ht="108" customHeight="1" hidden="1">
      <c r="A62" s="26" t="s">
        <v>225</v>
      </c>
      <c r="B62" s="65" t="s">
        <v>193</v>
      </c>
      <c r="C62" s="12"/>
      <c r="D62" s="12"/>
      <c r="E62" s="79"/>
      <c r="F62" s="13"/>
    </row>
    <row r="63" spans="1:6" ht="54.75" customHeight="1">
      <c r="A63" s="85" t="s">
        <v>245</v>
      </c>
      <c r="B63" s="86" t="s">
        <v>246</v>
      </c>
      <c r="C63" s="12">
        <v>4</v>
      </c>
      <c r="D63" s="12">
        <v>1.1</v>
      </c>
      <c r="E63" s="79"/>
      <c r="F63" s="13">
        <v>0</v>
      </c>
    </row>
    <row r="64" spans="1:6" ht="70.5" customHeight="1" hidden="1">
      <c r="A64" s="26" t="s">
        <v>226</v>
      </c>
      <c r="B64" s="65" t="s">
        <v>194</v>
      </c>
      <c r="C64" s="12"/>
      <c r="D64" s="12"/>
      <c r="E64" s="79"/>
      <c r="F64" s="13"/>
    </row>
    <row r="65" spans="1:6" ht="59.25" customHeight="1">
      <c r="A65" s="85" t="s">
        <v>247</v>
      </c>
      <c r="B65" s="86" t="s">
        <v>248</v>
      </c>
      <c r="C65" s="12">
        <v>25</v>
      </c>
      <c r="D65" s="12">
        <v>7.9</v>
      </c>
      <c r="E65" s="79"/>
      <c r="F65" s="13">
        <v>1.2</v>
      </c>
    </row>
    <row r="66" spans="1:6" ht="84" customHeight="1" hidden="1">
      <c r="A66" s="26" t="s">
        <v>227</v>
      </c>
      <c r="B66" s="65" t="s">
        <v>195</v>
      </c>
      <c r="C66" s="12"/>
      <c r="D66" s="12"/>
      <c r="E66" s="79"/>
      <c r="F66" s="13"/>
    </row>
    <row r="67" spans="1:6" ht="51" customHeight="1" hidden="1">
      <c r="A67" s="26" t="s">
        <v>131</v>
      </c>
      <c r="B67" s="65" t="s">
        <v>196</v>
      </c>
      <c r="C67" s="12">
        <v>0</v>
      </c>
      <c r="D67" s="12">
        <v>0</v>
      </c>
      <c r="E67" s="79">
        <v>347.5</v>
      </c>
      <c r="F67" s="13" t="e">
        <f aca="true" t="shared" si="1" ref="F67:F73">D67/C67*100</f>
        <v>#DIV/0!</v>
      </c>
    </row>
    <row r="68" spans="1:6" ht="60.75" customHeight="1">
      <c r="A68" s="27" t="s">
        <v>228</v>
      </c>
      <c r="B68" s="65" t="s">
        <v>197</v>
      </c>
      <c r="C68" s="12">
        <v>65</v>
      </c>
      <c r="D68" s="12">
        <v>103.3</v>
      </c>
      <c r="E68" s="79">
        <v>87.6</v>
      </c>
      <c r="F68" s="13">
        <f t="shared" si="1"/>
        <v>158.92307692307693</v>
      </c>
    </row>
    <row r="69" spans="1:6" ht="35.25" customHeight="1">
      <c r="A69" s="26" t="s">
        <v>132</v>
      </c>
      <c r="B69" s="65" t="s">
        <v>198</v>
      </c>
      <c r="C69" s="12">
        <v>55</v>
      </c>
      <c r="D69" s="12">
        <v>34</v>
      </c>
      <c r="E69" s="79">
        <v>221.8</v>
      </c>
      <c r="F69" s="13">
        <f t="shared" si="1"/>
        <v>61.81818181818181</v>
      </c>
    </row>
    <row r="70" spans="1:6" ht="99.75" customHeight="1">
      <c r="A70" s="26" t="s">
        <v>138</v>
      </c>
      <c r="B70" s="65" t="s">
        <v>199</v>
      </c>
      <c r="C70" s="12">
        <v>27.5</v>
      </c>
      <c r="D70" s="12">
        <v>89.6</v>
      </c>
      <c r="E70" s="12">
        <v>3536.16</v>
      </c>
      <c r="F70" s="13">
        <f t="shared" si="1"/>
        <v>325.81818181818176</v>
      </c>
    </row>
    <row r="71" spans="1:6" ht="25.5" customHeight="1">
      <c r="A71" s="26" t="s">
        <v>133</v>
      </c>
      <c r="B71" s="65" t="s">
        <v>200</v>
      </c>
      <c r="C71" s="12">
        <v>77.5</v>
      </c>
      <c r="D71" s="12">
        <v>53.1</v>
      </c>
      <c r="E71" s="79">
        <v>68.4</v>
      </c>
      <c r="F71" s="13">
        <f t="shared" si="1"/>
        <v>68.51612903225806</v>
      </c>
    </row>
    <row r="72" spans="1:6" ht="18" customHeight="1">
      <c r="A72" s="25" t="s">
        <v>78</v>
      </c>
      <c r="B72" s="66" t="s">
        <v>201</v>
      </c>
      <c r="C72" s="14">
        <v>701</v>
      </c>
      <c r="D72" s="14">
        <v>575.4</v>
      </c>
      <c r="E72" s="15"/>
      <c r="F72" s="15">
        <f t="shared" si="1"/>
        <v>82.08273894436519</v>
      </c>
    </row>
    <row r="73" spans="1:6" ht="19.5" customHeight="1">
      <c r="A73" s="25" t="s">
        <v>212</v>
      </c>
      <c r="B73" s="66" t="s">
        <v>213</v>
      </c>
      <c r="C73" s="14">
        <v>159.1</v>
      </c>
      <c r="D73" s="14">
        <v>159.1</v>
      </c>
      <c r="E73" s="15"/>
      <c r="F73" s="13">
        <f t="shared" si="1"/>
        <v>100</v>
      </c>
    </row>
    <row r="74" spans="1:6" ht="25.5" customHeight="1">
      <c r="A74" s="87" t="s">
        <v>249</v>
      </c>
      <c r="B74" s="87"/>
      <c r="C74" s="9">
        <f>C36+C40+C42+C45+C49+C72+C73</f>
        <v>31686</v>
      </c>
      <c r="D74" s="9">
        <f>D36+D40+D42+D45+D49+D72+D73</f>
        <v>23008.799999999996</v>
      </c>
      <c r="E74" s="9">
        <f>E36+E40+E42+E45+E49+E72</f>
        <v>0</v>
      </c>
      <c r="F74" s="75">
        <f>D74/C74</f>
        <v>0.7261503503124407</v>
      </c>
    </row>
    <row r="75" spans="1:6" s="89" customFormat="1" ht="33" customHeight="1">
      <c r="A75" s="87" t="s">
        <v>51</v>
      </c>
      <c r="B75" s="87"/>
      <c r="C75" s="9">
        <f>C7+C14+C20+C25+C29+C36+C40+C42+C45+C49+C72+C33+C73</f>
        <v>416774.4</v>
      </c>
      <c r="D75" s="9">
        <f>D7+D14+D20+D25+D29+D36+D40+D42+D45+D49+D72+D33+D73</f>
        <v>317215.1999999999</v>
      </c>
      <c r="E75" s="10"/>
      <c r="F75" s="10">
        <f>D75/C75*100</f>
        <v>76.11196848942734</v>
      </c>
    </row>
    <row r="76" spans="1:6" ht="21" customHeight="1">
      <c r="A76" s="87" t="s">
        <v>32</v>
      </c>
      <c r="B76" s="64" t="s">
        <v>202</v>
      </c>
      <c r="C76" s="9">
        <f>C77+C84+C85</f>
        <v>2100317.2</v>
      </c>
      <c r="D76" s="9">
        <f>D77+D84+D85</f>
        <v>1238279.5999999999</v>
      </c>
      <c r="E76" s="10"/>
      <c r="F76" s="10">
        <f>D76/C76*100</f>
        <v>58.956789955345776</v>
      </c>
    </row>
    <row r="77" spans="1:6" ht="24.75" customHeight="1">
      <c r="A77" s="31" t="s">
        <v>79</v>
      </c>
      <c r="B77" s="64" t="s">
        <v>203</v>
      </c>
      <c r="C77" s="14">
        <f>C78+C81+C82+C83</f>
        <v>2079892.6</v>
      </c>
      <c r="D77" s="14">
        <f>D78+D81+D82+D83</f>
        <v>1221724.9</v>
      </c>
      <c r="E77" s="15"/>
      <c r="F77" s="15">
        <f>D77/C77*100</f>
        <v>58.7398070458061</v>
      </c>
    </row>
    <row r="78" spans="1:6" ht="24.75" customHeight="1">
      <c r="A78" s="26" t="s">
        <v>80</v>
      </c>
      <c r="B78" s="65" t="s">
        <v>204</v>
      </c>
      <c r="C78" s="14">
        <f>C79+C80</f>
        <v>509909</v>
      </c>
      <c r="D78" s="14">
        <f>D79+D80</f>
        <v>367386</v>
      </c>
      <c r="E78" s="90">
        <f>E79</f>
        <v>0</v>
      </c>
      <c r="F78" s="90">
        <f>F79</f>
        <v>72.56997610541043</v>
      </c>
    </row>
    <row r="79" spans="1:6" ht="18" customHeight="1">
      <c r="A79" s="26" t="s">
        <v>86</v>
      </c>
      <c r="B79" s="65" t="s">
        <v>205</v>
      </c>
      <c r="C79" s="12">
        <v>393813</v>
      </c>
      <c r="D79" s="12">
        <v>285790</v>
      </c>
      <c r="E79" s="13"/>
      <c r="F79" s="13">
        <f aca="true" t="shared" si="2" ref="F79:F84">D79/C79*100</f>
        <v>72.56997610541043</v>
      </c>
    </row>
    <row r="80" spans="1:6" ht="24" customHeight="1">
      <c r="A80" s="26" t="s">
        <v>141</v>
      </c>
      <c r="B80" s="65" t="s">
        <v>206</v>
      </c>
      <c r="C80" s="91">
        <v>116096</v>
      </c>
      <c r="D80" s="91">
        <v>81596</v>
      </c>
      <c r="E80" s="61"/>
      <c r="F80" s="13">
        <f t="shared" si="2"/>
        <v>70.28321389195149</v>
      </c>
    </row>
    <row r="81" spans="1:6" ht="28.5" customHeight="1">
      <c r="A81" s="26" t="s">
        <v>53</v>
      </c>
      <c r="B81" s="65" t="s">
        <v>207</v>
      </c>
      <c r="C81" s="12">
        <v>357280.8</v>
      </c>
      <c r="D81" s="12">
        <v>55241.5</v>
      </c>
      <c r="E81" s="13"/>
      <c r="F81" s="13">
        <f t="shared" si="2"/>
        <v>15.461648093040544</v>
      </c>
    </row>
    <row r="82" spans="1:6" ht="21.75" customHeight="1">
      <c r="A82" s="26" t="s">
        <v>81</v>
      </c>
      <c r="B82" s="65" t="s">
        <v>208</v>
      </c>
      <c r="C82" s="12">
        <v>1077909.2</v>
      </c>
      <c r="D82" s="12">
        <v>709514.9</v>
      </c>
      <c r="E82" s="13"/>
      <c r="F82" s="13">
        <f t="shared" si="2"/>
        <v>65.82325301611675</v>
      </c>
    </row>
    <row r="83" spans="1:6" ht="12.75">
      <c r="A83" s="26" t="s">
        <v>34</v>
      </c>
      <c r="B83" s="65" t="s">
        <v>209</v>
      </c>
      <c r="C83" s="12">
        <v>134793.6</v>
      </c>
      <c r="D83" s="12">
        <v>89582.5</v>
      </c>
      <c r="E83" s="13"/>
      <c r="F83" s="13">
        <f t="shared" si="2"/>
        <v>66.45901585831967</v>
      </c>
    </row>
    <row r="84" spans="1:6" ht="12.75">
      <c r="A84" s="26" t="s">
        <v>87</v>
      </c>
      <c r="B84" s="65" t="s">
        <v>210</v>
      </c>
      <c r="C84" s="12">
        <v>20424.6</v>
      </c>
      <c r="D84" s="12">
        <v>16838.2</v>
      </c>
      <c r="E84" s="13"/>
      <c r="F84" s="13">
        <f t="shared" si="2"/>
        <v>82.44078219402094</v>
      </c>
    </row>
    <row r="85" spans="1:6" ht="35.25" customHeight="1">
      <c r="A85" s="26" t="s">
        <v>56</v>
      </c>
      <c r="B85" s="65" t="s">
        <v>211</v>
      </c>
      <c r="C85" s="12"/>
      <c r="D85" s="12">
        <v>-283.5</v>
      </c>
      <c r="E85" s="13"/>
      <c r="F85" s="13"/>
    </row>
    <row r="86" spans="1:6" ht="15">
      <c r="A86" s="87" t="s">
        <v>20</v>
      </c>
      <c r="B86" s="64"/>
      <c r="C86" s="9">
        <f>C75+C76</f>
        <v>2517091.6</v>
      </c>
      <c r="D86" s="9">
        <f>D75+D76</f>
        <v>1555494.7999999998</v>
      </c>
      <c r="E86" s="10"/>
      <c r="F86" s="10">
        <f>D86/C86*100</f>
        <v>61.797306065460624</v>
      </c>
    </row>
    <row r="87" spans="1:6" ht="12.75">
      <c r="A87" s="87" t="s">
        <v>21</v>
      </c>
      <c r="B87" s="67"/>
      <c r="C87" s="14"/>
      <c r="D87" s="14"/>
      <c r="E87" s="15"/>
      <c r="F87" s="15"/>
    </row>
    <row r="88" spans="1:6" ht="12.75">
      <c r="A88" s="26" t="s">
        <v>29</v>
      </c>
      <c r="B88" s="68">
        <v>100</v>
      </c>
      <c r="C88" s="12">
        <v>129306.2</v>
      </c>
      <c r="D88" s="12">
        <v>97843.1</v>
      </c>
      <c r="E88" s="13"/>
      <c r="F88" s="13">
        <f aca="true" t="shared" si="3" ref="F88:F93">(D88/C88)*100</f>
        <v>75.6677560704746</v>
      </c>
    </row>
    <row r="89" spans="1:6" ht="24">
      <c r="A89" s="26" t="s">
        <v>30</v>
      </c>
      <c r="B89" s="68">
        <v>300</v>
      </c>
      <c r="C89" s="12">
        <v>13469.1</v>
      </c>
      <c r="D89" s="12">
        <v>9196.2</v>
      </c>
      <c r="E89" s="13"/>
      <c r="F89" s="13">
        <f t="shared" si="3"/>
        <v>68.27627681136825</v>
      </c>
    </row>
    <row r="90" spans="1:6" ht="12.75">
      <c r="A90" s="26" t="s">
        <v>31</v>
      </c>
      <c r="B90" s="68">
        <v>400</v>
      </c>
      <c r="C90" s="12">
        <v>198924.6</v>
      </c>
      <c r="D90" s="12">
        <v>85728.1</v>
      </c>
      <c r="E90" s="13"/>
      <c r="F90" s="13">
        <f t="shared" si="3"/>
        <v>43.09577598748471</v>
      </c>
    </row>
    <row r="91" spans="1:6" ht="12.75">
      <c r="A91" s="26" t="s">
        <v>39</v>
      </c>
      <c r="B91" s="68">
        <v>500</v>
      </c>
      <c r="C91" s="12">
        <v>581174.6</v>
      </c>
      <c r="D91" s="12">
        <v>224544.1</v>
      </c>
      <c r="E91" s="13"/>
      <c r="F91" s="13">
        <f t="shared" si="3"/>
        <v>38.636254922358965</v>
      </c>
    </row>
    <row r="92" spans="1:6" ht="12.75">
      <c r="A92" s="26" t="s">
        <v>22</v>
      </c>
      <c r="B92" s="68">
        <v>700</v>
      </c>
      <c r="C92" s="12">
        <v>1067498.9</v>
      </c>
      <c r="D92" s="12">
        <v>790782.1</v>
      </c>
      <c r="E92" s="13"/>
      <c r="F92" s="13">
        <f t="shared" si="3"/>
        <v>74.07802481107943</v>
      </c>
    </row>
    <row r="93" spans="1:6" ht="12.75">
      <c r="A93" s="26" t="s">
        <v>134</v>
      </c>
      <c r="B93" s="68">
        <v>800</v>
      </c>
      <c r="C93" s="12">
        <v>99902.5</v>
      </c>
      <c r="D93" s="12">
        <v>77322.5</v>
      </c>
      <c r="E93" s="13"/>
      <c r="F93" s="13">
        <f t="shared" si="3"/>
        <v>77.3979630139386</v>
      </c>
    </row>
    <row r="94" spans="1:6" ht="12.75" hidden="1">
      <c r="A94" s="26" t="s">
        <v>37</v>
      </c>
      <c r="B94" s="68">
        <v>900</v>
      </c>
      <c r="C94" s="12"/>
      <c r="D94" s="12"/>
      <c r="E94" s="13"/>
      <c r="F94" s="13"/>
    </row>
    <row r="95" spans="1:6" ht="12.75" hidden="1">
      <c r="A95" s="26" t="s">
        <v>37</v>
      </c>
      <c r="B95" s="68">
        <v>900</v>
      </c>
      <c r="C95" s="12">
        <v>0</v>
      </c>
      <c r="D95" s="12">
        <v>0</v>
      </c>
      <c r="E95" s="13"/>
      <c r="F95" s="13"/>
    </row>
    <row r="96" spans="1:6" ht="12.75">
      <c r="A96" s="26" t="s">
        <v>23</v>
      </c>
      <c r="B96" s="68">
        <v>1000</v>
      </c>
      <c r="C96" s="12">
        <v>382212.4</v>
      </c>
      <c r="D96" s="12">
        <v>209269</v>
      </c>
      <c r="E96" s="13"/>
      <c r="F96" s="13">
        <f>(D96/C96)*100</f>
        <v>54.75201746463484</v>
      </c>
    </row>
    <row r="97" spans="1:6" ht="12.75">
      <c r="A97" s="26" t="s">
        <v>46</v>
      </c>
      <c r="B97" s="68">
        <v>1100</v>
      </c>
      <c r="C97" s="12">
        <v>56930.1</v>
      </c>
      <c r="D97" s="12">
        <v>41503</v>
      </c>
      <c r="E97" s="13"/>
      <c r="F97" s="13">
        <f>(D97/C97)*100</f>
        <v>72.90168118447008</v>
      </c>
    </row>
    <row r="98" spans="1:6" ht="12.75">
      <c r="A98" s="26" t="s">
        <v>47</v>
      </c>
      <c r="B98" s="68">
        <v>1200</v>
      </c>
      <c r="C98" s="12">
        <v>11501.5</v>
      </c>
      <c r="D98" s="12">
        <v>8527.7</v>
      </c>
      <c r="E98" s="13"/>
      <c r="F98" s="13">
        <f>(D98/C98)*100</f>
        <v>74.1442420553841</v>
      </c>
    </row>
    <row r="99" spans="1:6" ht="26.25">
      <c r="A99" s="70" t="s">
        <v>256</v>
      </c>
      <c r="B99" s="68">
        <v>1300</v>
      </c>
      <c r="C99" s="12">
        <v>86.4</v>
      </c>
      <c r="D99" s="12">
        <v>9.4</v>
      </c>
      <c r="E99" s="13"/>
      <c r="F99" s="13">
        <f>(D99/C99)*100</f>
        <v>10.87962962962963</v>
      </c>
    </row>
    <row r="100" spans="1:6" ht="15">
      <c r="A100" s="87" t="s">
        <v>24</v>
      </c>
      <c r="B100" s="64"/>
      <c r="C100" s="9">
        <f>SUM(C88:C99)</f>
        <v>2541006.3</v>
      </c>
      <c r="D100" s="9">
        <f>SUM(D88:D99)</f>
        <v>1544725.2</v>
      </c>
      <c r="E100" s="10">
        <f>SUM(E88:E99)</f>
        <v>0</v>
      </c>
      <c r="F100" s="10">
        <f>D100/C100*100</f>
        <v>60.791868166560626</v>
      </c>
    </row>
    <row r="101" spans="1:6" ht="21.75" customHeight="1">
      <c r="A101" s="50"/>
      <c r="B101" s="69"/>
      <c r="C101" s="51"/>
      <c r="D101" s="52"/>
      <c r="E101" s="53"/>
      <c r="F101" s="53"/>
    </row>
    <row r="102" spans="1:3" ht="23.25">
      <c r="A102" s="33" t="s">
        <v>7</v>
      </c>
      <c r="B102" s="34">
        <f>C100-C86</f>
        <v>23914.69999999972</v>
      </c>
      <c r="C102" s="34">
        <f>D100-D86</f>
        <v>-10769.59999999986</v>
      </c>
    </row>
    <row r="103" spans="1:6" ht="24">
      <c r="A103" s="37" t="s">
        <v>8</v>
      </c>
      <c r="B103" s="38">
        <f>B104+B107</f>
        <v>10000</v>
      </c>
      <c r="C103" s="39">
        <f>C104+C107</f>
        <v>0</v>
      </c>
      <c r="F103" s="35"/>
    </row>
    <row r="104" spans="1:3" ht="13.5">
      <c r="A104" s="33" t="s">
        <v>9</v>
      </c>
      <c r="B104" s="40">
        <f>B105+B106</f>
        <v>10000</v>
      </c>
      <c r="C104" s="41">
        <v>0</v>
      </c>
    </row>
    <row r="105" spans="1:6" ht="24">
      <c r="A105" s="26" t="s">
        <v>144</v>
      </c>
      <c r="B105" s="42">
        <v>10000</v>
      </c>
      <c r="C105" s="43">
        <v>0</v>
      </c>
      <c r="F105" s="35"/>
    </row>
    <row r="106" spans="1:3" ht="24" hidden="1">
      <c r="A106" s="26" t="s">
        <v>135</v>
      </c>
      <c r="B106" s="38"/>
      <c r="C106" s="44"/>
    </row>
    <row r="107" spans="1:3" ht="23.25" hidden="1">
      <c r="A107" s="33" t="s">
        <v>136</v>
      </c>
      <c r="B107" s="45">
        <f>B108+B109</f>
        <v>0</v>
      </c>
      <c r="C107" s="46">
        <f>C108+C109</f>
        <v>0</v>
      </c>
    </row>
    <row r="108" spans="1:3" ht="37.5" customHeight="1" hidden="1">
      <c r="A108" s="26" t="s">
        <v>214</v>
      </c>
      <c r="B108" s="38"/>
      <c r="C108" s="44"/>
    </row>
    <row r="109" spans="1:3" ht="36" hidden="1">
      <c r="A109" s="26" t="s">
        <v>140</v>
      </c>
      <c r="B109" s="38"/>
      <c r="C109" s="44"/>
    </row>
    <row r="110" spans="1:3" ht="23.25" hidden="1">
      <c r="A110" s="25" t="s">
        <v>82</v>
      </c>
      <c r="B110" s="34">
        <v>0</v>
      </c>
      <c r="C110" s="47">
        <v>0</v>
      </c>
    </row>
    <row r="111" spans="1:3" ht="23.25">
      <c r="A111" s="33" t="s">
        <v>255</v>
      </c>
      <c r="B111" s="34">
        <f>B102-B103</f>
        <v>13914.69999999972</v>
      </c>
      <c r="C111" s="63">
        <f>C102-C103</f>
        <v>-10769.59999999986</v>
      </c>
    </row>
  </sheetData>
  <sheetProtection/>
  <mergeCells count="6">
    <mergeCell ref="A1:F1"/>
    <mergeCell ref="A2:A5"/>
    <mergeCell ref="B2:B5"/>
    <mergeCell ref="C2:C5"/>
    <mergeCell ref="D2:D5"/>
    <mergeCell ref="F2:F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43.50390625" style="48" customWidth="1"/>
    <col min="2" max="2" width="14.625" style="36" customWidth="1"/>
    <col min="3" max="3" width="15.375" style="49" customWidth="1"/>
    <col min="4" max="4" width="17.00390625" style="35" customWidth="1"/>
    <col min="5" max="5" width="13.875" style="36" hidden="1" customWidth="1"/>
    <col min="6" max="6" width="15.375" style="36" customWidth="1"/>
    <col min="7" max="16384" width="8.875" style="22" customWidth="1"/>
  </cols>
  <sheetData>
    <row r="1" spans="1:6" ht="39" customHeight="1" thickBot="1">
      <c r="A1" s="96" t="s">
        <v>264</v>
      </c>
      <c r="B1" s="96"/>
      <c r="C1" s="96"/>
      <c r="D1" s="96"/>
      <c r="E1" s="96"/>
      <c r="F1" s="96"/>
    </row>
    <row r="2" spans="1:6" ht="9.75" customHeight="1">
      <c r="A2" s="93" t="s">
        <v>15</v>
      </c>
      <c r="B2" s="106" t="s">
        <v>145</v>
      </c>
      <c r="C2" s="109" t="s">
        <v>137</v>
      </c>
      <c r="D2" s="100" t="s">
        <v>139</v>
      </c>
      <c r="E2" s="2"/>
      <c r="F2" s="103" t="s">
        <v>0</v>
      </c>
    </row>
    <row r="3" spans="1:6" ht="12.75" customHeight="1">
      <c r="A3" s="94"/>
      <c r="B3" s="107"/>
      <c r="C3" s="110"/>
      <c r="D3" s="101"/>
      <c r="E3" s="4"/>
      <c r="F3" s="104"/>
    </row>
    <row r="4" spans="1:6" ht="5.25" customHeight="1">
      <c r="A4" s="94"/>
      <c r="B4" s="107"/>
      <c r="C4" s="110"/>
      <c r="D4" s="101"/>
      <c r="E4" s="4"/>
      <c r="F4" s="104"/>
    </row>
    <row r="5" spans="1:6" ht="10.5" customHeight="1">
      <c r="A5" s="95"/>
      <c r="B5" s="108"/>
      <c r="C5" s="111"/>
      <c r="D5" s="102"/>
      <c r="E5" s="6"/>
      <c r="F5" s="105"/>
    </row>
    <row r="6" spans="1:6" s="24" customFormat="1" ht="12.75">
      <c r="A6" s="23">
        <v>1</v>
      </c>
      <c r="B6" s="8">
        <v>2</v>
      </c>
      <c r="C6" s="7">
        <v>3</v>
      </c>
      <c r="D6" s="8">
        <v>4</v>
      </c>
      <c r="E6" s="8"/>
      <c r="F6" s="8">
        <v>5</v>
      </c>
    </row>
    <row r="7" spans="1:6" ht="12.75">
      <c r="A7" s="25" t="s">
        <v>25</v>
      </c>
      <c r="B7" s="64" t="s">
        <v>146</v>
      </c>
      <c r="C7" s="14">
        <f>C9+C10+C11+C12+C13</f>
        <v>287709</v>
      </c>
      <c r="D7" s="14">
        <f>D9+D10+D11+D12+D13</f>
        <v>251801.6</v>
      </c>
      <c r="E7" s="15"/>
      <c r="F7" s="15">
        <f>(D7/C7)*100</f>
        <v>87.51954231532557</v>
      </c>
    </row>
    <row r="8" spans="1:6" ht="12.75">
      <c r="A8" s="26" t="s">
        <v>122</v>
      </c>
      <c r="B8" s="65" t="s">
        <v>229</v>
      </c>
      <c r="C8" s="12">
        <f>C9+C10+C11+C12+C13</f>
        <v>287709</v>
      </c>
      <c r="D8" s="12">
        <f>D9+D10+D11+D12+D13</f>
        <v>251801.6</v>
      </c>
      <c r="E8" s="13"/>
      <c r="F8" s="13">
        <f>(D8/C8)*100</f>
        <v>87.51954231532557</v>
      </c>
    </row>
    <row r="9" spans="1:6" ht="72.75" customHeight="1">
      <c r="A9" s="26" t="s">
        <v>50</v>
      </c>
      <c r="B9" s="65" t="s">
        <v>147</v>
      </c>
      <c r="C9" s="12">
        <v>275522</v>
      </c>
      <c r="D9" s="12">
        <v>239388.8</v>
      </c>
      <c r="E9" s="13"/>
      <c r="F9" s="13">
        <f>(D9/C9)*100</f>
        <v>86.88554815949361</v>
      </c>
    </row>
    <row r="10" spans="1:6" ht="95.25" customHeight="1">
      <c r="A10" s="26" t="s">
        <v>230</v>
      </c>
      <c r="B10" s="65" t="s">
        <v>148</v>
      </c>
      <c r="C10" s="12">
        <v>612</v>
      </c>
      <c r="D10" s="12">
        <v>484.5</v>
      </c>
      <c r="E10" s="13"/>
      <c r="F10" s="13">
        <v>0</v>
      </c>
    </row>
    <row r="11" spans="1:6" ht="39" customHeight="1">
      <c r="A11" s="26" t="s">
        <v>231</v>
      </c>
      <c r="B11" s="65" t="s">
        <v>149</v>
      </c>
      <c r="C11" s="12">
        <v>3200</v>
      </c>
      <c r="D11" s="12">
        <v>3590.7</v>
      </c>
      <c r="E11" s="13"/>
      <c r="F11" s="13">
        <f aca="true" t="shared" si="0" ref="F11:F20">(D11/C11)*100</f>
        <v>112.209375</v>
      </c>
    </row>
    <row r="12" spans="1:6" ht="72">
      <c r="A12" s="26" t="s">
        <v>123</v>
      </c>
      <c r="B12" s="65" t="s">
        <v>150</v>
      </c>
      <c r="C12" s="12">
        <v>23</v>
      </c>
      <c r="D12" s="12">
        <v>0</v>
      </c>
      <c r="E12" s="13"/>
      <c r="F12" s="13">
        <f t="shared" si="0"/>
        <v>0</v>
      </c>
    </row>
    <row r="13" spans="1:6" ht="84" customHeight="1">
      <c r="A13" s="26" t="s">
        <v>217</v>
      </c>
      <c r="B13" s="65" t="s">
        <v>218</v>
      </c>
      <c r="C13" s="12">
        <v>8352</v>
      </c>
      <c r="D13" s="12">
        <v>8337.6</v>
      </c>
      <c r="E13" s="13"/>
      <c r="F13" s="13">
        <f t="shared" si="0"/>
        <v>99.82758620689656</v>
      </c>
    </row>
    <row r="14" spans="1:6" ht="23.25">
      <c r="A14" s="25" t="s">
        <v>1</v>
      </c>
      <c r="B14" s="64" t="s">
        <v>151</v>
      </c>
      <c r="C14" s="14">
        <f>C16+C17+C18+C19</f>
        <v>12045</v>
      </c>
      <c r="D14" s="14">
        <f>D16+D17+D18+D19</f>
        <v>10645.6</v>
      </c>
      <c r="E14" s="15"/>
      <c r="F14" s="15">
        <f t="shared" si="0"/>
        <v>88.38190120381901</v>
      </c>
    </row>
    <row r="15" spans="1:6" ht="24">
      <c r="A15" s="26" t="s">
        <v>124</v>
      </c>
      <c r="B15" s="65" t="s">
        <v>152</v>
      </c>
      <c r="C15" s="12">
        <f>C16+C17+C18+C19</f>
        <v>12045</v>
      </c>
      <c r="D15" s="12">
        <f>D16+D17+D18+D19</f>
        <v>10645.6</v>
      </c>
      <c r="E15" s="13"/>
      <c r="F15" s="13">
        <f t="shared" si="0"/>
        <v>88.38190120381901</v>
      </c>
    </row>
    <row r="16" spans="1:6" ht="60">
      <c r="A16" s="26" t="s">
        <v>2</v>
      </c>
      <c r="B16" s="65" t="s">
        <v>153</v>
      </c>
      <c r="C16" s="12">
        <v>5994</v>
      </c>
      <c r="D16" s="12">
        <v>5254.2</v>
      </c>
      <c r="E16" s="13"/>
      <c r="F16" s="13">
        <f t="shared" si="0"/>
        <v>87.65765765765765</v>
      </c>
    </row>
    <row r="17" spans="1:6" ht="74.25" customHeight="1">
      <c r="A17" s="26" t="s">
        <v>232</v>
      </c>
      <c r="B17" s="65" t="s">
        <v>154</v>
      </c>
      <c r="C17" s="12">
        <v>28</v>
      </c>
      <c r="D17" s="12">
        <v>29.4</v>
      </c>
      <c r="E17" s="13"/>
      <c r="F17" s="13">
        <f t="shared" si="0"/>
        <v>105</v>
      </c>
    </row>
    <row r="18" spans="1:6" ht="60">
      <c r="A18" s="26" t="s">
        <v>233</v>
      </c>
      <c r="B18" s="65" t="s">
        <v>155</v>
      </c>
      <c r="C18" s="12">
        <v>6649</v>
      </c>
      <c r="D18" s="12">
        <v>5969.6</v>
      </c>
      <c r="E18" s="13"/>
      <c r="F18" s="13">
        <f t="shared" si="0"/>
        <v>89.7819220935479</v>
      </c>
    </row>
    <row r="19" spans="1:6" ht="60">
      <c r="A19" s="26" t="s">
        <v>234</v>
      </c>
      <c r="B19" s="65" t="s">
        <v>156</v>
      </c>
      <c r="C19" s="12">
        <v>-626</v>
      </c>
      <c r="D19" s="12">
        <v>-607.6</v>
      </c>
      <c r="E19" s="13"/>
      <c r="F19" s="13">
        <f t="shared" si="0"/>
        <v>97.06070287539936</v>
      </c>
    </row>
    <row r="20" spans="1:6" ht="12.75">
      <c r="A20" s="25" t="s">
        <v>16</v>
      </c>
      <c r="B20" s="64" t="s">
        <v>157</v>
      </c>
      <c r="C20" s="14">
        <f>C22+C23+C24+C21</f>
        <v>51289.4</v>
      </c>
      <c r="D20" s="14">
        <f>D22+D23+D24+D21</f>
        <v>49454.6</v>
      </c>
      <c r="E20" s="15"/>
      <c r="F20" s="15">
        <f t="shared" si="0"/>
        <v>96.42265263387756</v>
      </c>
    </row>
    <row r="21" spans="1:6" ht="24">
      <c r="A21" s="26" t="s">
        <v>125</v>
      </c>
      <c r="B21" s="65" t="s">
        <v>158</v>
      </c>
      <c r="C21" s="12">
        <v>38369.4</v>
      </c>
      <c r="D21" s="12">
        <v>43779.7</v>
      </c>
      <c r="E21" s="15"/>
      <c r="F21" s="13">
        <f>D21/C21*100</f>
        <v>114.10055929985874</v>
      </c>
    </row>
    <row r="22" spans="1:6" ht="25.5" customHeight="1">
      <c r="A22" s="26" t="s">
        <v>26</v>
      </c>
      <c r="B22" s="65" t="s">
        <v>159</v>
      </c>
      <c r="C22" s="12">
        <v>50</v>
      </c>
      <c r="D22" s="12">
        <v>89.5</v>
      </c>
      <c r="E22" s="13"/>
      <c r="F22" s="13">
        <f>(D22/C22)*100</f>
        <v>179</v>
      </c>
    </row>
    <row r="23" spans="1:6" ht="12.75">
      <c r="A23" s="26" t="s">
        <v>143</v>
      </c>
      <c r="B23" s="65" t="s">
        <v>160</v>
      </c>
      <c r="C23" s="12">
        <v>10</v>
      </c>
      <c r="D23" s="12">
        <v>1.1</v>
      </c>
      <c r="E23" s="13"/>
      <c r="F23" s="13">
        <v>0</v>
      </c>
    </row>
    <row r="24" spans="1:6" ht="25.5" customHeight="1">
      <c r="A24" s="26" t="s">
        <v>60</v>
      </c>
      <c r="B24" s="65" t="s">
        <v>161</v>
      </c>
      <c r="C24" s="12">
        <v>12860</v>
      </c>
      <c r="D24" s="12">
        <v>5584.3</v>
      </c>
      <c r="E24" s="13"/>
      <c r="F24" s="13">
        <f>(D24/C24)*100</f>
        <v>43.42379471228616</v>
      </c>
    </row>
    <row r="25" spans="1:6" ht="12.75">
      <c r="A25" s="25" t="s">
        <v>17</v>
      </c>
      <c r="B25" s="64" t="s">
        <v>162</v>
      </c>
      <c r="C25" s="14">
        <f>C26+C28+C27</f>
        <v>25845</v>
      </c>
      <c r="D25" s="14">
        <f>D26+D28+D27</f>
        <v>15082.2</v>
      </c>
      <c r="E25" s="15"/>
      <c r="F25" s="15">
        <f>(D25/C25)*100</f>
        <v>58.356355194428325</v>
      </c>
    </row>
    <row r="26" spans="1:6" ht="15" customHeight="1">
      <c r="A26" s="26" t="s">
        <v>61</v>
      </c>
      <c r="B26" s="65" t="s">
        <v>163</v>
      </c>
      <c r="C26" s="12">
        <v>5280</v>
      </c>
      <c r="D26" s="12">
        <v>2655.2</v>
      </c>
      <c r="E26" s="13"/>
      <c r="F26" s="13">
        <f>(D26/C26)*100</f>
        <v>50.28787878787878</v>
      </c>
    </row>
    <row r="27" spans="1:6" ht="12.75">
      <c r="A27" s="26" t="s">
        <v>5</v>
      </c>
      <c r="B27" s="65" t="s">
        <v>164</v>
      </c>
      <c r="C27" s="12">
        <v>1565</v>
      </c>
      <c r="D27" s="12">
        <v>653.2</v>
      </c>
      <c r="E27" s="13"/>
      <c r="F27" s="13">
        <f>(D27/C27)*100</f>
        <v>41.73801916932908</v>
      </c>
    </row>
    <row r="28" spans="1:6" ht="13.5" customHeight="1">
      <c r="A28" s="27" t="s">
        <v>18</v>
      </c>
      <c r="B28" s="65" t="s">
        <v>165</v>
      </c>
      <c r="C28" s="12">
        <v>19000</v>
      </c>
      <c r="D28" s="12">
        <v>11773.8</v>
      </c>
      <c r="E28" s="13"/>
      <c r="F28" s="13">
        <f>(D28/C28)*100</f>
        <v>61.967368421052626</v>
      </c>
    </row>
    <row r="29" spans="1:6" ht="12.75">
      <c r="A29" s="25" t="s">
        <v>19</v>
      </c>
      <c r="B29" s="64" t="s">
        <v>166</v>
      </c>
      <c r="C29" s="14">
        <f>C30+C32+C31</f>
        <v>8200</v>
      </c>
      <c r="D29" s="14">
        <f>D30+D32+D31</f>
        <v>6363.1</v>
      </c>
      <c r="E29" s="15">
        <f>E30+E32</f>
        <v>0</v>
      </c>
      <c r="F29" s="15">
        <f>F30</f>
        <v>77.59878048780489</v>
      </c>
    </row>
    <row r="30" spans="1:6" ht="27" customHeight="1">
      <c r="A30" s="28" t="s">
        <v>62</v>
      </c>
      <c r="B30" s="65" t="s">
        <v>167</v>
      </c>
      <c r="C30" s="12">
        <v>8200</v>
      </c>
      <c r="D30" s="12">
        <v>6363.1</v>
      </c>
      <c r="E30" s="13"/>
      <c r="F30" s="13">
        <f>(D30/C30)*100</f>
        <v>77.59878048780489</v>
      </c>
    </row>
    <row r="31" spans="1:6" ht="64.5" customHeight="1" hidden="1">
      <c r="A31" s="26" t="s">
        <v>98</v>
      </c>
      <c r="B31" s="65" t="s">
        <v>168</v>
      </c>
      <c r="C31" s="12">
        <v>0</v>
      </c>
      <c r="D31" s="12">
        <v>0</v>
      </c>
      <c r="E31" s="13"/>
      <c r="F31" s="13" t="e">
        <f>(D31/C31)*100</f>
        <v>#DIV/0!</v>
      </c>
    </row>
    <row r="32" spans="1:6" ht="64.5" customHeight="1" hidden="1">
      <c r="A32" s="28" t="s">
        <v>85</v>
      </c>
      <c r="B32" s="65" t="s">
        <v>169</v>
      </c>
      <c r="C32" s="12">
        <v>0</v>
      </c>
      <c r="D32" s="12">
        <v>0</v>
      </c>
      <c r="E32" s="13"/>
      <c r="F32" s="13" t="e">
        <f>(D32/C32)*100</f>
        <v>#DIV/0!</v>
      </c>
    </row>
    <row r="33" spans="1:6" ht="24" customHeight="1" hidden="1">
      <c r="A33" s="28" t="s">
        <v>126</v>
      </c>
      <c r="B33" s="64" t="s">
        <v>170</v>
      </c>
      <c r="C33" s="14">
        <f>C34</f>
        <v>0</v>
      </c>
      <c r="D33" s="14">
        <f>D34</f>
        <v>0</v>
      </c>
      <c r="E33" s="15"/>
      <c r="F33" s="13" t="e">
        <f>(D33/C33)*100</f>
        <v>#DIV/0!</v>
      </c>
    </row>
    <row r="34" spans="1:6" ht="30" customHeight="1" hidden="1">
      <c r="A34" s="27" t="s">
        <v>127</v>
      </c>
      <c r="B34" s="65" t="s">
        <v>171</v>
      </c>
      <c r="C34" s="12">
        <v>0</v>
      </c>
      <c r="D34" s="12">
        <v>0</v>
      </c>
      <c r="E34" s="13"/>
      <c r="F34" s="13" t="e">
        <f>(D34/C34)*100</f>
        <v>#DIV/0!</v>
      </c>
    </row>
    <row r="35" spans="1:6" s="77" customFormat="1" ht="22.5" customHeight="1">
      <c r="A35" s="73" t="s">
        <v>235</v>
      </c>
      <c r="B35" s="74"/>
      <c r="C35" s="9">
        <f>C7+C14+C20+C25+C29</f>
        <v>385088.4</v>
      </c>
      <c r="D35" s="9">
        <f>D7+D14+D20+D25+D29</f>
        <v>333347.1</v>
      </c>
      <c r="E35" s="10"/>
      <c r="F35" s="75">
        <f>D35/C35</f>
        <v>0.8656378639294249</v>
      </c>
    </row>
    <row r="36" spans="1:6" ht="26.25" customHeight="1">
      <c r="A36" s="25" t="s">
        <v>27</v>
      </c>
      <c r="B36" s="64" t="s">
        <v>172</v>
      </c>
      <c r="C36" s="14">
        <f>C37+C38+C39</f>
        <v>26930.9</v>
      </c>
      <c r="D36" s="14">
        <f>D37+D38+D39</f>
        <v>21069.8</v>
      </c>
      <c r="E36" s="15"/>
      <c r="F36" s="15">
        <f>(D36/C36)*100</f>
        <v>78.23652384435722</v>
      </c>
    </row>
    <row r="37" spans="1:6" ht="77.25" customHeight="1">
      <c r="A37" s="26" t="s">
        <v>43</v>
      </c>
      <c r="B37" s="65" t="s">
        <v>173</v>
      </c>
      <c r="C37" s="12">
        <v>25741.9</v>
      </c>
      <c r="D37" s="12">
        <v>19425.8</v>
      </c>
      <c r="E37" s="13"/>
      <c r="F37" s="13">
        <f>(D37/C37)*100</f>
        <v>75.46373810790966</v>
      </c>
    </row>
    <row r="38" spans="1:6" ht="24.75" customHeight="1" hidden="1">
      <c r="A38" s="27" t="s">
        <v>64</v>
      </c>
      <c r="B38" s="65" t="s">
        <v>174</v>
      </c>
      <c r="C38" s="12">
        <v>0</v>
      </c>
      <c r="D38" s="12">
        <v>0</v>
      </c>
      <c r="E38" s="13"/>
      <c r="F38" s="13">
        <v>0</v>
      </c>
    </row>
    <row r="39" spans="1:6" ht="69" customHeight="1">
      <c r="A39" s="26" t="s">
        <v>65</v>
      </c>
      <c r="B39" s="65" t="s">
        <v>175</v>
      </c>
      <c r="C39" s="12">
        <v>1189</v>
      </c>
      <c r="D39" s="12">
        <v>1644</v>
      </c>
      <c r="E39" s="13"/>
      <c r="F39" s="13">
        <f>D39/C39*100</f>
        <v>138.26745164003364</v>
      </c>
    </row>
    <row r="40" spans="1:6" ht="12.75">
      <c r="A40" s="25" t="s">
        <v>28</v>
      </c>
      <c r="B40" s="64" t="s">
        <v>176</v>
      </c>
      <c r="C40" s="14">
        <f>C41</f>
        <v>1822</v>
      </c>
      <c r="D40" s="14">
        <f>D41</f>
        <v>2401.7</v>
      </c>
      <c r="E40" s="15"/>
      <c r="F40" s="15">
        <f>(D40/C40)*100</f>
        <v>131.81668496158068</v>
      </c>
    </row>
    <row r="41" spans="1:6" ht="21.75" customHeight="1">
      <c r="A41" s="26" t="s">
        <v>49</v>
      </c>
      <c r="B41" s="65" t="s">
        <v>177</v>
      </c>
      <c r="C41" s="12">
        <v>1822</v>
      </c>
      <c r="D41" s="12">
        <v>2401.7</v>
      </c>
      <c r="E41" s="13"/>
      <c r="F41" s="13">
        <f>(D41/C41)*100</f>
        <v>131.81668496158068</v>
      </c>
    </row>
    <row r="42" spans="1:6" ht="28.5" customHeight="1">
      <c r="A42" s="25" t="s">
        <v>128</v>
      </c>
      <c r="B42" s="64" t="s">
        <v>178</v>
      </c>
      <c r="C42" s="14">
        <f>C43+C44</f>
        <v>1130</v>
      </c>
      <c r="D42" s="14">
        <f>D43+D44</f>
        <v>661.9</v>
      </c>
      <c r="E42" s="15"/>
      <c r="F42" s="15">
        <f>D42/C42*100</f>
        <v>58.57522123893805</v>
      </c>
    </row>
    <row r="43" spans="1:6" ht="18" customHeight="1">
      <c r="A43" s="27" t="s">
        <v>66</v>
      </c>
      <c r="B43" s="65" t="s">
        <v>179</v>
      </c>
      <c r="C43" s="12">
        <v>16</v>
      </c>
      <c r="D43" s="12">
        <v>22</v>
      </c>
      <c r="E43" s="13"/>
      <c r="F43" s="13">
        <f>D43/C43*100</f>
        <v>137.5</v>
      </c>
    </row>
    <row r="44" spans="1:6" ht="15" customHeight="1">
      <c r="A44" s="26" t="s">
        <v>67</v>
      </c>
      <c r="B44" s="65" t="s">
        <v>180</v>
      </c>
      <c r="C44" s="12">
        <v>1114</v>
      </c>
      <c r="D44" s="12">
        <v>639.9</v>
      </c>
      <c r="E44" s="13"/>
      <c r="F44" s="13">
        <f>D44/C44*100</f>
        <v>57.44165170556553</v>
      </c>
    </row>
    <row r="45" spans="1:6" ht="23.25">
      <c r="A45" s="25" t="s">
        <v>35</v>
      </c>
      <c r="B45" s="64" t="s">
        <v>181</v>
      </c>
      <c r="C45" s="14">
        <f>C46+C47+C48</f>
        <v>608</v>
      </c>
      <c r="D45" s="14">
        <f>D46+D47+D48</f>
        <v>964.0999999999999</v>
      </c>
      <c r="E45" s="15"/>
      <c r="F45" s="15">
        <f>(D45/C45)*100</f>
        <v>158.5690789473684</v>
      </c>
    </row>
    <row r="46" spans="1:6" ht="15" customHeight="1">
      <c r="A46" s="26" t="s">
        <v>68</v>
      </c>
      <c r="B46" s="65" t="s">
        <v>182</v>
      </c>
      <c r="C46" s="12">
        <v>28</v>
      </c>
      <c r="D46" s="12">
        <v>34.4</v>
      </c>
      <c r="E46" s="13"/>
      <c r="F46" s="13">
        <f>D46/C46*100</f>
        <v>122.85714285714285</v>
      </c>
    </row>
    <row r="47" spans="1:6" ht="74.25" customHeight="1">
      <c r="A47" s="30" t="s">
        <v>69</v>
      </c>
      <c r="B47" s="65" t="s">
        <v>183</v>
      </c>
      <c r="C47" s="12">
        <v>0</v>
      </c>
      <c r="D47" s="12">
        <v>40.4</v>
      </c>
      <c r="E47" s="13"/>
      <c r="F47" s="13" t="e">
        <f>D47/C47*100</f>
        <v>#DIV/0!</v>
      </c>
    </row>
    <row r="48" spans="1:6" ht="30" customHeight="1">
      <c r="A48" s="26" t="s">
        <v>70</v>
      </c>
      <c r="B48" s="65" t="s">
        <v>184</v>
      </c>
      <c r="C48" s="12">
        <v>580</v>
      </c>
      <c r="D48" s="12">
        <v>889.3</v>
      </c>
      <c r="E48" s="13"/>
      <c r="F48" s="13">
        <f>D48/C48*100</f>
        <v>153.32758620689654</v>
      </c>
    </row>
    <row r="49" spans="1:6" ht="12.75">
      <c r="A49" s="25" t="s">
        <v>129</v>
      </c>
      <c r="B49" s="64" t="s">
        <v>185</v>
      </c>
      <c r="C49" s="14">
        <f>C50+C69+C71+C70</f>
        <v>335</v>
      </c>
      <c r="D49" s="14">
        <f>D50+D69+D71+D70</f>
        <v>398.9</v>
      </c>
      <c r="E49" s="15"/>
      <c r="F49" s="15">
        <f>(D49/C49)*100</f>
        <v>119.07462686567163</v>
      </c>
    </row>
    <row r="50" spans="1:6" ht="38.25" customHeight="1">
      <c r="A50" s="26" t="s">
        <v>130</v>
      </c>
      <c r="B50" s="65" t="s">
        <v>186</v>
      </c>
      <c r="C50" s="12">
        <f>C51+C52+C53+C55+C57+C59+C61+C63+C65+C68</f>
        <v>175</v>
      </c>
      <c r="D50" s="12">
        <f>D51+D52+D53+D55+D57+D59+D61+D63+D65+D68</f>
        <v>183.4</v>
      </c>
      <c r="E50" s="78">
        <v>51</v>
      </c>
      <c r="F50" s="13">
        <f>(D50/C50)*100</f>
        <v>104.80000000000001</v>
      </c>
    </row>
    <row r="51" spans="1:6" ht="47.25" customHeight="1">
      <c r="A51" s="26" t="s">
        <v>219</v>
      </c>
      <c r="B51" s="65" t="s">
        <v>187</v>
      </c>
      <c r="C51" s="12">
        <v>6</v>
      </c>
      <c r="D51" s="12">
        <v>13.3</v>
      </c>
      <c r="E51" s="79">
        <v>22</v>
      </c>
      <c r="F51" s="13">
        <v>0</v>
      </c>
    </row>
    <row r="52" spans="1:6" ht="70.5" customHeight="1">
      <c r="A52" s="26" t="s">
        <v>220</v>
      </c>
      <c r="B52" s="65" t="s">
        <v>188</v>
      </c>
      <c r="C52" s="12">
        <v>13</v>
      </c>
      <c r="D52" s="12">
        <v>15.5</v>
      </c>
      <c r="E52" s="79">
        <v>71</v>
      </c>
      <c r="F52" s="13">
        <f>(D52/C52)*100</f>
        <v>119.23076923076923</v>
      </c>
    </row>
    <row r="53" spans="1:6" ht="47.25" customHeight="1">
      <c r="A53" s="26" t="s">
        <v>221</v>
      </c>
      <c r="B53" s="65" t="s">
        <v>189</v>
      </c>
      <c r="C53" s="12">
        <v>17</v>
      </c>
      <c r="D53" s="12">
        <v>4.1</v>
      </c>
      <c r="E53" s="79">
        <v>0</v>
      </c>
      <c r="F53" s="13">
        <v>0</v>
      </c>
    </row>
    <row r="54" spans="1:6" ht="76.5" customHeight="1" hidden="1">
      <c r="A54" s="26" t="s">
        <v>222</v>
      </c>
      <c r="B54" s="65" t="s">
        <v>215</v>
      </c>
      <c r="C54" s="12">
        <v>0</v>
      </c>
      <c r="D54" s="12">
        <v>0</v>
      </c>
      <c r="E54" s="79"/>
      <c r="F54" s="13"/>
    </row>
    <row r="55" spans="1:6" ht="51" customHeight="1">
      <c r="A55" s="80" t="s">
        <v>236</v>
      </c>
      <c r="B55" s="65" t="s">
        <v>237</v>
      </c>
      <c r="C55" s="12">
        <v>7</v>
      </c>
      <c r="D55" s="12">
        <v>10</v>
      </c>
      <c r="E55" s="79"/>
      <c r="F55" s="13">
        <v>0</v>
      </c>
    </row>
    <row r="56" spans="1:6" ht="71.25" customHeight="1" hidden="1">
      <c r="A56" s="26" t="s">
        <v>142</v>
      </c>
      <c r="B56" s="65" t="s">
        <v>190</v>
      </c>
      <c r="C56" s="12"/>
      <c r="D56" s="12"/>
      <c r="E56" s="79"/>
      <c r="F56" s="13"/>
    </row>
    <row r="57" spans="1:6" ht="71.25" customHeight="1">
      <c r="A57" s="81" t="s">
        <v>238</v>
      </c>
      <c r="B57" s="65" t="s">
        <v>239</v>
      </c>
      <c r="C57" s="12">
        <v>10</v>
      </c>
      <c r="D57" s="12">
        <v>13.5</v>
      </c>
      <c r="E57" s="79"/>
      <c r="F57" s="13" t="s">
        <v>240</v>
      </c>
    </row>
    <row r="58" spans="1:6" ht="74.25" customHeight="1" hidden="1">
      <c r="A58" s="26" t="s">
        <v>223</v>
      </c>
      <c r="B58" s="65" t="s">
        <v>191</v>
      </c>
      <c r="C58" s="12"/>
      <c r="D58" s="12"/>
      <c r="E58" s="79"/>
      <c r="F58" s="13"/>
    </row>
    <row r="59" spans="1:6" ht="74.25" customHeight="1">
      <c r="A59" s="82" t="s">
        <v>241</v>
      </c>
      <c r="B59" s="83" t="s">
        <v>242</v>
      </c>
      <c r="C59" s="12">
        <v>8</v>
      </c>
      <c r="D59" s="12">
        <v>6.1</v>
      </c>
      <c r="E59" s="79"/>
      <c r="F59" s="13">
        <v>21.3</v>
      </c>
    </row>
    <row r="60" spans="1:6" ht="98.25" customHeight="1" hidden="1">
      <c r="A60" s="26" t="s">
        <v>224</v>
      </c>
      <c r="B60" s="65" t="s">
        <v>192</v>
      </c>
      <c r="C60" s="12"/>
      <c r="D60" s="12"/>
      <c r="E60" s="79"/>
      <c r="F60" s="13"/>
    </row>
    <row r="61" spans="1:6" ht="72.75" customHeight="1">
      <c r="A61" s="84" t="s">
        <v>243</v>
      </c>
      <c r="B61" s="83" t="s">
        <v>244</v>
      </c>
      <c r="C61" s="12">
        <v>20</v>
      </c>
      <c r="D61" s="12">
        <v>0.2</v>
      </c>
      <c r="E61" s="79"/>
      <c r="F61" s="13">
        <v>0.5</v>
      </c>
    </row>
    <row r="62" spans="1:6" ht="108" customHeight="1" hidden="1">
      <c r="A62" s="26" t="s">
        <v>225</v>
      </c>
      <c r="B62" s="65" t="s">
        <v>193</v>
      </c>
      <c r="C62" s="12"/>
      <c r="D62" s="12"/>
      <c r="E62" s="79"/>
      <c r="F62" s="13"/>
    </row>
    <row r="63" spans="1:6" ht="54.75" customHeight="1">
      <c r="A63" s="85" t="s">
        <v>245</v>
      </c>
      <c r="B63" s="86" t="s">
        <v>246</v>
      </c>
      <c r="C63" s="12">
        <v>4</v>
      </c>
      <c r="D63" s="12">
        <v>1.6</v>
      </c>
      <c r="E63" s="79"/>
      <c r="F63" s="13">
        <v>0</v>
      </c>
    </row>
    <row r="64" spans="1:6" ht="70.5" customHeight="1" hidden="1">
      <c r="A64" s="26" t="s">
        <v>226</v>
      </c>
      <c r="B64" s="65" t="s">
        <v>194</v>
      </c>
      <c r="C64" s="12"/>
      <c r="D64" s="12"/>
      <c r="E64" s="79"/>
      <c r="F64" s="13"/>
    </row>
    <row r="65" spans="1:6" ht="59.25" customHeight="1">
      <c r="A65" s="85" t="s">
        <v>247</v>
      </c>
      <c r="B65" s="86" t="s">
        <v>248</v>
      </c>
      <c r="C65" s="12">
        <v>25</v>
      </c>
      <c r="D65" s="12">
        <v>7.9</v>
      </c>
      <c r="E65" s="79"/>
      <c r="F65" s="13">
        <v>1.2</v>
      </c>
    </row>
    <row r="66" spans="1:6" ht="84" customHeight="1" hidden="1">
      <c r="A66" s="26" t="s">
        <v>227</v>
      </c>
      <c r="B66" s="65" t="s">
        <v>195</v>
      </c>
      <c r="C66" s="12"/>
      <c r="D66" s="12"/>
      <c r="E66" s="79"/>
      <c r="F66" s="13"/>
    </row>
    <row r="67" spans="1:6" ht="51" customHeight="1" hidden="1">
      <c r="A67" s="26" t="s">
        <v>131</v>
      </c>
      <c r="B67" s="65" t="s">
        <v>196</v>
      </c>
      <c r="C67" s="12">
        <v>0</v>
      </c>
      <c r="D67" s="12">
        <v>0</v>
      </c>
      <c r="E67" s="79">
        <v>347.5</v>
      </c>
      <c r="F67" s="13" t="e">
        <f aca="true" t="shared" si="1" ref="F67:F73">D67/C67*100</f>
        <v>#DIV/0!</v>
      </c>
    </row>
    <row r="68" spans="1:6" ht="60.75" customHeight="1">
      <c r="A68" s="27" t="s">
        <v>228</v>
      </c>
      <c r="B68" s="65" t="s">
        <v>197</v>
      </c>
      <c r="C68" s="12">
        <v>65</v>
      </c>
      <c r="D68" s="12">
        <v>111.2</v>
      </c>
      <c r="E68" s="79">
        <v>87.6</v>
      </c>
      <c r="F68" s="13">
        <f t="shared" si="1"/>
        <v>171.0769230769231</v>
      </c>
    </row>
    <row r="69" spans="1:6" ht="35.25" customHeight="1">
      <c r="A69" s="26" t="s">
        <v>132</v>
      </c>
      <c r="B69" s="65" t="s">
        <v>198</v>
      </c>
      <c r="C69" s="12">
        <v>55</v>
      </c>
      <c r="D69" s="12">
        <v>55.5</v>
      </c>
      <c r="E69" s="79">
        <v>221.8</v>
      </c>
      <c r="F69" s="13">
        <f t="shared" si="1"/>
        <v>100.9090909090909</v>
      </c>
    </row>
    <row r="70" spans="1:6" ht="99.75" customHeight="1">
      <c r="A70" s="26" t="s">
        <v>138</v>
      </c>
      <c r="B70" s="65" t="s">
        <v>199</v>
      </c>
      <c r="C70" s="12">
        <v>27.5</v>
      </c>
      <c r="D70" s="12">
        <v>101.1</v>
      </c>
      <c r="E70" s="12">
        <v>3536.16</v>
      </c>
      <c r="F70" s="13">
        <f t="shared" si="1"/>
        <v>367.6363636363636</v>
      </c>
    </row>
    <row r="71" spans="1:6" ht="25.5" customHeight="1">
      <c r="A71" s="26" t="s">
        <v>133</v>
      </c>
      <c r="B71" s="65" t="s">
        <v>200</v>
      </c>
      <c r="C71" s="12">
        <v>77.5</v>
      </c>
      <c r="D71" s="12">
        <v>58.9</v>
      </c>
      <c r="E71" s="79">
        <v>68.4</v>
      </c>
      <c r="F71" s="13">
        <f t="shared" si="1"/>
        <v>76</v>
      </c>
    </row>
    <row r="72" spans="1:6" ht="18" customHeight="1">
      <c r="A72" s="25" t="s">
        <v>78</v>
      </c>
      <c r="B72" s="66" t="s">
        <v>201</v>
      </c>
      <c r="C72" s="14">
        <v>701</v>
      </c>
      <c r="D72" s="14">
        <v>658.7</v>
      </c>
      <c r="E72" s="15"/>
      <c r="F72" s="15">
        <f t="shared" si="1"/>
        <v>93.9657631954351</v>
      </c>
    </row>
    <row r="73" spans="1:6" ht="19.5" customHeight="1">
      <c r="A73" s="25" t="s">
        <v>212</v>
      </c>
      <c r="B73" s="66" t="s">
        <v>213</v>
      </c>
      <c r="C73" s="14">
        <v>159.1</v>
      </c>
      <c r="D73" s="14">
        <v>159.1</v>
      </c>
      <c r="E73" s="15"/>
      <c r="F73" s="13">
        <f t="shared" si="1"/>
        <v>100</v>
      </c>
    </row>
    <row r="74" spans="1:6" ht="25.5" customHeight="1">
      <c r="A74" s="87" t="s">
        <v>249</v>
      </c>
      <c r="B74" s="87"/>
      <c r="C74" s="9">
        <f>C36+C40+C42+C45+C49+C72+C73</f>
        <v>31686</v>
      </c>
      <c r="D74" s="9">
        <f>D36+D40+D42+D45+D49+D72+D73</f>
        <v>26314.2</v>
      </c>
      <c r="E74" s="9">
        <f>E36+E40+E42+E45+E49+E72</f>
        <v>0</v>
      </c>
      <c r="F74" s="75">
        <f>D74/C74</f>
        <v>0.8304677144480213</v>
      </c>
    </row>
    <row r="75" spans="1:6" s="89" customFormat="1" ht="33" customHeight="1">
      <c r="A75" s="87" t="s">
        <v>51</v>
      </c>
      <c r="B75" s="87"/>
      <c r="C75" s="9">
        <f>C7+C14+C20+C25+C29+C36+C40+C42+C45+C49+C72+C33+C73</f>
        <v>416774.4</v>
      </c>
      <c r="D75" s="9">
        <f>D7+D14+D20+D25+D29+D36+D40+D42+D45+D49+D72+D33+D73</f>
        <v>359661.3</v>
      </c>
      <c r="E75" s="10"/>
      <c r="F75" s="10">
        <f>D75/C75*100</f>
        <v>86.29639920302206</v>
      </c>
    </row>
    <row r="76" spans="1:6" ht="21" customHeight="1">
      <c r="A76" s="87" t="s">
        <v>32</v>
      </c>
      <c r="B76" s="64" t="s">
        <v>202</v>
      </c>
      <c r="C76" s="9">
        <f>C77+C84+C85</f>
        <v>2162507.2</v>
      </c>
      <c r="D76" s="9">
        <f>D77+D84+D85</f>
        <v>1504569</v>
      </c>
      <c r="E76" s="10"/>
      <c r="F76" s="10">
        <f>D76/C76*100</f>
        <v>69.57521343743964</v>
      </c>
    </row>
    <row r="77" spans="1:6" ht="24.75" customHeight="1">
      <c r="A77" s="31" t="s">
        <v>79</v>
      </c>
      <c r="B77" s="64" t="s">
        <v>203</v>
      </c>
      <c r="C77" s="14">
        <f>C78+C81+C82+C83</f>
        <v>2142082.6</v>
      </c>
      <c r="D77" s="14">
        <f>D78+D81+D82+D83</f>
        <v>1487999.8</v>
      </c>
      <c r="E77" s="15"/>
      <c r="F77" s="15">
        <f>D77/C77*100</f>
        <v>69.4650990582716</v>
      </c>
    </row>
    <row r="78" spans="1:6" ht="24.75" customHeight="1">
      <c r="A78" s="26" t="s">
        <v>80</v>
      </c>
      <c r="B78" s="65" t="s">
        <v>204</v>
      </c>
      <c r="C78" s="14">
        <f>C79+C80</f>
        <v>572099</v>
      </c>
      <c r="D78" s="14">
        <f>D79+D80</f>
        <v>428655</v>
      </c>
      <c r="E78" s="90">
        <f>E79</f>
        <v>0</v>
      </c>
      <c r="F78" s="90">
        <f>F79</f>
        <v>81.1324156388946</v>
      </c>
    </row>
    <row r="79" spans="1:6" ht="18" customHeight="1">
      <c r="A79" s="26" t="s">
        <v>86</v>
      </c>
      <c r="B79" s="65" t="s">
        <v>205</v>
      </c>
      <c r="C79" s="12">
        <v>393813</v>
      </c>
      <c r="D79" s="12">
        <v>319510</v>
      </c>
      <c r="E79" s="13"/>
      <c r="F79" s="13">
        <f aca="true" t="shared" si="2" ref="F79:F84">D79/C79*100</f>
        <v>81.1324156388946</v>
      </c>
    </row>
    <row r="80" spans="1:6" ht="24" customHeight="1">
      <c r="A80" s="26" t="s">
        <v>141</v>
      </c>
      <c r="B80" s="65" t="s">
        <v>206</v>
      </c>
      <c r="C80" s="91">
        <v>178286</v>
      </c>
      <c r="D80" s="91">
        <v>109145</v>
      </c>
      <c r="E80" s="61"/>
      <c r="F80" s="13">
        <f t="shared" si="2"/>
        <v>61.21905253356966</v>
      </c>
    </row>
    <row r="81" spans="1:6" ht="28.5" customHeight="1">
      <c r="A81" s="26" t="s">
        <v>53</v>
      </c>
      <c r="B81" s="65" t="s">
        <v>207</v>
      </c>
      <c r="C81" s="12">
        <v>357280.8</v>
      </c>
      <c r="D81" s="12">
        <v>118218.4</v>
      </c>
      <c r="E81" s="13"/>
      <c r="F81" s="13">
        <f t="shared" si="2"/>
        <v>33.0883719472191</v>
      </c>
    </row>
    <row r="82" spans="1:6" ht="21.75" customHeight="1">
      <c r="A82" s="26" t="s">
        <v>81</v>
      </c>
      <c r="B82" s="65" t="s">
        <v>208</v>
      </c>
      <c r="C82" s="12">
        <v>1077909.2</v>
      </c>
      <c r="D82" s="12">
        <v>824689.1</v>
      </c>
      <c r="E82" s="13"/>
      <c r="F82" s="13">
        <f t="shared" si="2"/>
        <v>76.50821609092863</v>
      </c>
    </row>
    <row r="83" spans="1:6" ht="12.75">
      <c r="A83" s="26" t="s">
        <v>34</v>
      </c>
      <c r="B83" s="65" t="s">
        <v>209</v>
      </c>
      <c r="C83" s="12">
        <v>134793.6</v>
      </c>
      <c r="D83" s="12">
        <v>116437.3</v>
      </c>
      <c r="E83" s="13"/>
      <c r="F83" s="13">
        <f t="shared" si="2"/>
        <v>86.38192020986159</v>
      </c>
    </row>
    <row r="84" spans="1:6" ht="12.75">
      <c r="A84" s="26" t="s">
        <v>87</v>
      </c>
      <c r="B84" s="65" t="s">
        <v>210</v>
      </c>
      <c r="C84" s="12">
        <v>20424.6</v>
      </c>
      <c r="D84" s="12">
        <v>16878</v>
      </c>
      <c r="E84" s="13"/>
      <c r="F84" s="13">
        <f t="shared" si="2"/>
        <v>82.6356452513146</v>
      </c>
    </row>
    <row r="85" spans="1:6" ht="35.25" customHeight="1">
      <c r="A85" s="26" t="s">
        <v>56</v>
      </c>
      <c r="B85" s="65" t="s">
        <v>211</v>
      </c>
      <c r="C85" s="12"/>
      <c r="D85" s="12">
        <v>-308.8</v>
      </c>
      <c r="E85" s="13"/>
      <c r="F85" s="13"/>
    </row>
    <row r="86" spans="1:6" ht="15">
      <c r="A86" s="87" t="s">
        <v>20</v>
      </c>
      <c r="B86" s="64"/>
      <c r="C86" s="9">
        <f>C75+C76</f>
        <v>2579281.6</v>
      </c>
      <c r="D86" s="9">
        <f>D75+D76</f>
        <v>1864230.3</v>
      </c>
      <c r="E86" s="10"/>
      <c r="F86" s="10">
        <f>D86/C86*100</f>
        <v>72.27711390644589</v>
      </c>
    </row>
    <row r="87" spans="1:6" ht="12.75">
      <c r="A87" s="87" t="s">
        <v>21</v>
      </c>
      <c r="B87" s="67"/>
      <c r="C87" s="14"/>
      <c r="D87" s="14"/>
      <c r="E87" s="15"/>
      <c r="F87" s="15"/>
    </row>
    <row r="88" spans="1:6" ht="12.75">
      <c r="A88" s="26" t="s">
        <v>29</v>
      </c>
      <c r="B88" s="68">
        <v>100</v>
      </c>
      <c r="C88" s="12">
        <v>131268.3</v>
      </c>
      <c r="D88" s="12">
        <v>107350.3</v>
      </c>
      <c r="E88" s="13"/>
      <c r="F88" s="13">
        <f aca="true" t="shared" si="3" ref="F88:F93">(D88/C88)*100</f>
        <v>81.77930239060002</v>
      </c>
    </row>
    <row r="89" spans="1:6" ht="24">
      <c r="A89" s="26" t="s">
        <v>30</v>
      </c>
      <c r="B89" s="68">
        <v>300</v>
      </c>
      <c r="C89" s="12">
        <v>13114.1</v>
      </c>
      <c r="D89" s="12">
        <v>10273.9</v>
      </c>
      <c r="E89" s="13"/>
      <c r="F89" s="13">
        <f t="shared" si="3"/>
        <v>78.34239482694198</v>
      </c>
    </row>
    <row r="90" spans="1:6" ht="12.75">
      <c r="A90" s="26" t="s">
        <v>31</v>
      </c>
      <c r="B90" s="68">
        <v>400</v>
      </c>
      <c r="C90" s="12">
        <v>199671.7</v>
      </c>
      <c r="D90" s="12">
        <v>149744.6</v>
      </c>
      <c r="E90" s="13"/>
      <c r="F90" s="13">
        <f t="shared" si="3"/>
        <v>74.9954049572373</v>
      </c>
    </row>
    <row r="91" spans="1:6" ht="12.75">
      <c r="A91" s="26" t="s">
        <v>39</v>
      </c>
      <c r="B91" s="68">
        <v>500</v>
      </c>
      <c r="C91" s="12">
        <v>586520.9</v>
      </c>
      <c r="D91" s="12">
        <v>261750.4</v>
      </c>
      <c r="E91" s="13"/>
      <c r="F91" s="13">
        <f t="shared" si="3"/>
        <v>44.62763390017304</v>
      </c>
    </row>
    <row r="92" spans="1:6" ht="12.75">
      <c r="A92" s="26" t="s">
        <v>22</v>
      </c>
      <c r="B92" s="68">
        <v>700</v>
      </c>
      <c r="C92" s="12">
        <v>1114060.5</v>
      </c>
      <c r="D92" s="12">
        <v>878618.2</v>
      </c>
      <c r="E92" s="13"/>
      <c r="F92" s="13">
        <f t="shared" si="3"/>
        <v>78.86629137286529</v>
      </c>
    </row>
    <row r="93" spans="1:6" ht="12.75">
      <c r="A93" s="26" t="s">
        <v>134</v>
      </c>
      <c r="B93" s="68">
        <v>800</v>
      </c>
      <c r="C93" s="12">
        <v>107607.4</v>
      </c>
      <c r="D93" s="12">
        <v>85735.3</v>
      </c>
      <c r="E93" s="13"/>
      <c r="F93" s="13">
        <f t="shared" si="3"/>
        <v>79.67416738997505</v>
      </c>
    </row>
    <row r="94" spans="1:6" ht="12.75" customHeight="1" hidden="1">
      <c r="A94" s="26" t="s">
        <v>37</v>
      </c>
      <c r="B94" s="68">
        <v>900</v>
      </c>
      <c r="C94" s="12"/>
      <c r="D94" s="12"/>
      <c r="E94" s="13"/>
      <c r="F94" s="13"/>
    </row>
    <row r="95" spans="1:6" ht="12.75" customHeight="1" hidden="1">
      <c r="A95" s="26" t="s">
        <v>37</v>
      </c>
      <c r="B95" s="68">
        <v>900</v>
      </c>
      <c r="C95" s="12">
        <v>0</v>
      </c>
      <c r="D95" s="12">
        <v>0</v>
      </c>
      <c r="E95" s="13"/>
      <c r="F95" s="13"/>
    </row>
    <row r="96" spans="1:6" ht="12.75">
      <c r="A96" s="26" t="s">
        <v>23</v>
      </c>
      <c r="B96" s="68">
        <v>1000</v>
      </c>
      <c r="C96" s="12">
        <v>382435.4</v>
      </c>
      <c r="D96" s="12">
        <v>286850.5</v>
      </c>
      <c r="E96" s="13"/>
      <c r="F96" s="13">
        <f>(D96/C96)*100</f>
        <v>75.00626249557442</v>
      </c>
    </row>
    <row r="97" spans="1:6" ht="12.75">
      <c r="A97" s="26" t="s">
        <v>46</v>
      </c>
      <c r="B97" s="68">
        <v>1100</v>
      </c>
      <c r="C97" s="12">
        <v>56930.1</v>
      </c>
      <c r="D97" s="12">
        <v>45691.8</v>
      </c>
      <c r="E97" s="13"/>
      <c r="F97" s="13">
        <f>(D97/C97)*100</f>
        <v>80.25947609436837</v>
      </c>
    </row>
    <row r="98" spans="1:6" ht="12.75">
      <c r="A98" s="26" t="s">
        <v>47</v>
      </c>
      <c r="B98" s="68">
        <v>1200</v>
      </c>
      <c r="C98" s="12">
        <v>11501.5</v>
      </c>
      <c r="D98" s="12">
        <v>9492.8</v>
      </c>
      <c r="E98" s="13"/>
      <c r="F98" s="13">
        <f>(D98/C98)*100</f>
        <v>82.53532147980698</v>
      </c>
    </row>
    <row r="99" spans="1:6" ht="26.25">
      <c r="A99" s="70" t="s">
        <v>256</v>
      </c>
      <c r="B99" s="68">
        <v>1300</v>
      </c>
      <c r="C99" s="12">
        <v>86.4</v>
      </c>
      <c r="D99" s="12">
        <v>10.6</v>
      </c>
      <c r="E99" s="13"/>
      <c r="F99" s="13">
        <f>(D99/C99)*100</f>
        <v>12.268518518518517</v>
      </c>
    </row>
    <row r="100" spans="1:6" ht="15">
      <c r="A100" s="87" t="s">
        <v>24</v>
      </c>
      <c r="B100" s="64"/>
      <c r="C100" s="9">
        <f>SUM(C88:C99)</f>
        <v>2603196.3</v>
      </c>
      <c r="D100" s="9">
        <f>SUM(D88:D99)</f>
        <v>1835518.4000000001</v>
      </c>
      <c r="E100" s="10">
        <f>SUM(E88:E99)</f>
        <v>0</v>
      </c>
      <c r="F100" s="10">
        <f>D100/C100*100</f>
        <v>70.51018011972437</v>
      </c>
    </row>
    <row r="101" spans="1:6" ht="21.75" customHeight="1">
      <c r="A101" s="50"/>
      <c r="B101" s="69"/>
      <c r="C101" s="51"/>
      <c r="D101" s="52"/>
      <c r="E101" s="53"/>
      <c r="F101" s="53"/>
    </row>
    <row r="102" spans="1:3" ht="23.25">
      <c r="A102" s="33" t="s">
        <v>7</v>
      </c>
      <c r="B102" s="34">
        <f>C100-C86</f>
        <v>23914.69999999972</v>
      </c>
      <c r="C102" s="34">
        <f>D100-D86</f>
        <v>-28711.899999999907</v>
      </c>
    </row>
    <row r="103" spans="1:6" ht="24">
      <c r="A103" s="37" t="s">
        <v>8</v>
      </c>
      <c r="B103" s="38">
        <f>B104+B107</f>
        <v>10000</v>
      </c>
      <c r="C103" s="39">
        <f>C104+C107</f>
        <v>0</v>
      </c>
      <c r="F103" s="35"/>
    </row>
    <row r="104" spans="1:3" ht="13.5">
      <c r="A104" s="33" t="s">
        <v>9</v>
      </c>
      <c r="B104" s="40">
        <f>B105+B106</f>
        <v>10000</v>
      </c>
      <c r="C104" s="41">
        <v>0</v>
      </c>
    </row>
    <row r="105" spans="1:6" ht="24">
      <c r="A105" s="26" t="s">
        <v>144</v>
      </c>
      <c r="B105" s="42">
        <v>10000</v>
      </c>
      <c r="C105" s="43">
        <v>0</v>
      </c>
      <c r="F105" s="35"/>
    </row>
    <row r="106" spans="1:3" ht="24.75" customHeight="1" hidden="1">
      <c r="A106" s="26" t="s">
        <v>135</v>
      </c>
      <c r="B106" s="38"/>
      <c r="C106" s="44"/>
    </row>
    <row r="107" spans="1:3" ht="24" customHeight="1" hidden="1">
      <c r="A107" s="33" t="s">
        <v>136</v>
      </c>
      <c r="B107" s="45">
        <f>B108+B109</f>
        <v>0</v>
      </c>
      <c r="C107" s="46">
        <f>C108+C109</f>
        <v>0</v>
      </c>
    </row>
    <row r="108" spans="1:3" ht="37.5" customHeight="1" hidden="1">
      <c r="A108" s="26" t="s">
        <v>214</v>
      </c>
      <c r="B108" s="38"/>
      <c r="C108" s="44"/>
    </row>
    <row r="109" spans="1:3" ht="36.75" customHeight="1" hidden="1">
      <c r="A109" s="26" t="s">
        <v>140</v>
      </c>
      <c r="B109" s="38"/>
      <c r="C109" s="44"/>
    </row>
    <row r="110" spans="1:3" ht="24" customHeight="1" hidden="1">
      <c r="A110" s="25" t="s">
        <v>82</v>
      </c>
      <c r="B110" s="34">
        <v>0</v>
      </c>
      <c r="C110" s="47">
        <v>0</v>
      </c>
    </row>
    <row r="111" spans="1:3" ht="23.25">
      <c r="A111" s="33" t="s">
        <v>255</v>
      </c>
      <c r="B111" s="34">
        <f>B102-B103</f>
        <v>13914.69999999972</v>
      </c>
      <c r="C111" s="63">
        <f>C102-C103</f>
        <v>-28711.899999999907</v>
      </c>
    </row>
  </sheetData>
  <sheetProtection/>
  <mergeCells count="6">
    <mergeCell ref="A1:F1"/>
    <mergeCell ref="A2:A5"/>
    <mergeCell ref="B2:B5"/>
    <mergeCell ref="C2:C5"/>
    <mergeCell ref="D2:D5"/>
    <mergeCell ref="F2:F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1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3.50390625" style="48" customWidth="1"/>
    <col min="2" max="2" width="14.625" style="36" customWidth="1"/>
    <col min="3" max="3" width="15.375" style="49" customWidth="1"/>
    <col min="4" max="4" width="17.00390625" style="35" customWidth="1"/>
    <col min="5" max="5" width="13.875" style="36" hidden="1" customWidth="1"/>
    <col min="6" max="6" width="15.375" style="36" customWidth="1"/>
    <col min="7" max="16384" width="8.875" style="22" customWidth="1"/>
  </cols>
  <sheetData>
    <row r="1" spans="1:6" ht="39" customHeight="1" thickBot="1">
      <c r="A1" s="96" t="s">
        <v>265</v>
      </c>
      <c r="B1" s="96"/>
      <c r="C1" s="96"/>
      <c r="D1" s="96"/>
      <c r="E1" s="96"/>
      <c r="F1" s="96"/>
    </row>
    <row r="2" spans="1:6" ht="9.75" customHeight="1">
      <c r="A2" s="93" t="s">
        <v>15</v>
      </c>
      <c r="B2" s="106" t="s">
        <v>145</v>
      </c>
      <c r="C2" s="109" t="s">
        <v>137</v>
      </c>
      <c r="D2" s="100" t="s">
        <v>139</v>
      </c>
      <c r="E2" s="2"/>
      <c r="F2" s="103" t="s">
        <v>0</v>
      </c>
    </row>
    <row r="3" spans="1:6" ht="12.75" customHeight="1">
      <c r="A3" s="94"/>
      <c r="B3" s="107"/>
      <c r="C3" s="110"/>
      <c r="D3" s="101"/>
      <c r="E3" s="4"/>
      <c r="F3" s="104"/>
    </row>
    <row r="4" spans="1:6" ht="5.25" customHeight="1">
      <c r="A4" s="94"/>
      <c r="B4" s="107"/>
      <c r="C4" s="110"/>
      <c r="D4" s="101"/>
      <c r="E4" s="4"/>
      <c r="F4" s="104"/>
    </row>
    <row r="5" spans="1:6" ht="10.5" customHeight="1">
      <c r="A5" s="95"/>
      <c r="B5" s="108"/>
      <c r="C5" s="111"/>
      <c r="D5" s="102"/>
      <c r="E5" s="6"/>
      <c r="F5" s="105"/>
    </row>
    <row r="6" spans="1:6" s="24" customFormat="1" ht="12.75">
      <c r="A6" s="23">
        <v>1</v>
      </c>
      <c r="B6" s="8">
        <v>2</v>
      </c>
      <c r="C6" s="7">
        <v>3</v>
      </c>
      <c r="D6" s="8">
        <v>4</v>
      </c>
      <c r="E6" s="8"/>
      <c r="F6" s="8">
        <v>5</v>
      </c>
    </row>
    <row r="7" spans="1:6" ht="12.75">
      <c r="A7" s="25" t="s">
        <v>25</v>
      </c>
      <c r="B7" s="64" t="s">
        <v>146</v>
      </c>
      <c r="C7" s="14">
        <f>C9+C10+C11+C12+C13</f>
        <v>292709</v>
      </c>
      <c r="D7" s="14">
        <f>D9+D10+D11+D12+D13</f>
        <v>279770.8</v>
      </c>
      <c r="E7" s="15"/>
      <c r="F7" s="15">
        <f>(D7/C7)*100</f>
        <v>95.5798420957333</v>
      </c>
    </row>
    <row r="8" spans="1:6" ht="12.75">
      <c r="A8" s="26" t="s">
        <v>122</v>
      </c>
      <c r="B8" s="65" t="s">
        <v>229</v>
      </c>
      <c r="C8" s="12">
        <f>C9+C10+C11+C12+C13</f>
        <v>292709</v>
      </c>
      <c r="D8" s="12">
        <f>D9+D10+D11+D12+D13</f>
        <v>279770.8</v>
      </c>
      <c r="E8" s="13"/>
      <c r="F8" s="13">
        <f>(D8/C8)*100</f>
        <v>95.5798420957333</v>
      </c>
    </row>
    <row r="9" spans="1:6" ht="72.75" customHeight="1">
      <c r="A9" s="26" t="s">
        <v>50</v>
      </c>
      <c r="B9" s="65" t="s">
        <v>147</v>
      </c>
      <c r="C9" s="12">
        <v>279222</v>
      </c>
      <c r="D9" s="12">
        <v>266263.6</v>
      </c>
      <c r="E9" s="13"/>
      <c r="F9" s="13">
        <f>(D9/C9)*100</f>
        <v>95.35910494158769</v>
      </c>
    </row>
    <row r="10" spans="1:6" ht="95.25" customHeight="1">
      <c r="A10" s="26" t="s">
        <v>230</v>
      </c>
      <c r="B10" s="65" t="s">
        <v>148</v>
      </c>
      <c r="C10" s="12">
        <v>612</v>
      </c>
      <c r="D10" s="12">
        <v>492.7</v>
      </c>
      <c r="E10" s="13"/>
      <c r="F10" s="13">
        <v>0</v>
      </c>
    </row>
    <row r="11" spans="1:6" ht="39" customHeight="1">
      <c r="A11" s="26" t="s">
        <v>231</v>
      </c>
      <c r="B11" s="65" t="s">
        <v>149</v>
      </c>
      <c r="C11" s="12">
        <v>4000</v>
      </c>
      <c r="D11" s="12">
        <v>4306.5</v>
      </c>
      <c r="E11" s="13"/>
      <c r="F11" s="13">
        <f aca="true" t="shared" si="0" ref="F11:F20">(D11/C11)*100</f>
        <v>107.6625</v>
      </c>
    </row>
    <row r="12" spans="1:6" ht="72">
      <c r="A12" s="26" t="s">
        <v>123</v>
      </c>
      <c r="B12" s="65" t="s">
        <v>150</v>
      </c>
      <c r="C12" s="12">
        <v>23</v>
      </c>
      <c r="D12" s="12">
        <v>0</v>
      </c>
      <c r="E12" s="13"/>
      <c r="F12" s="13">
        <f t="shared" si="0"/>
        <v>0</v>
      </c>
    </row>
    <row r="13" spans="1:6" ht="84" customHeight="1">
      <c r="A13" s="26" t="s">
        <v>217</v>
      </c>
      <c r="B13" s="65" t="s">
        <v>218</v>
      </c>
      <c r="C13" s="12">
        <v>8852</v>
      </c>
      <c r="D13" s="12">
        <v>8708</v>
      </c>
      <c r="E13" s="13"/>
      <c r="F13" s="13">
        <f t="shared" si="0"/>
        <v>98.37324898328062</v>
      </c>
    </row>
    <row r="14" spans="1:6" ht="23.25">
      <c r="A14" s="25" t="s">
        <v>1</v>
      </c>
      <c r="B14" s="64" t="s">
        <v>151</v>
      </c>
      <c r="C14" s="14">
        <f>C16+C17+C18+C19</f>
        <v>12445</v>
      </c>
      <c r="D14" s="14">
        <f>D16+D17+D18+D19</f>
        <v>11696.699999999999</v>
      </c>
      <c r="E14" s="15"/>
      <c r="F14" s="15">
        <f t="shared" si="0"/>
        <v>93.98714343109683</v>
      </c>
    </row>
    <row r="15" spans="1:6" ht="24">
      <c r="A15" s="26" t="s">
        <v>124</v>
      </c>
      <c r="B15" s="65" t="s">
        <v>152</v>
      </c>
      <c r="C15" s="12">
        <f>C16+C17+C18+C19</f>
        <v>12445</v>
      </c>
      <c r="D15" s="12">
        <f>D16+D17+D18+D19</f>
        <v>11696.699999999999</v>
      </c>
      <c r="E15" s="13"/>
      <c r="F15" s="13">
        <f t="shared" si="0"/>
        <v>93.98714343109683</v>
      </c>
    </row>
    <row r="16" spans="1:6" ht="60">
      <c r="A16" s="26" t="s">
        <v>2</v>
      </c>
      <c r="B16" s="65" t="s">
        <v>153</v>
      </c>
      <c r="C16" s="12">
        <v>6194</v>
      </c>
      <c r="D16" s="12">
        <v>5844.4</v>
      </c>
      <c r="E16" s="13"/>
      <c r="F16" s="13">
        <f t="shared" si="0"/>
        <v>94.3558282208589</v>
      </c>
    </row>
    <row r="17" spans="1:6" ht="74.25" customHeight="1">
      <c r="A17" s="26" t="s">
        <v>232</v>
      </c>
      <c r="B17" s="65" t="s">
        <v>154</v>
      </c>
      <c r="C17" s="12">
        <v>28</v>
      </c>
      <c r="D17" s="12">
        <v>32.3</v>
      </c>
      <c r="E17" s="13"/>
      <c r="F17" s="13">
        <f t="shared" si="0"/>
        <v>115.35714285714285</v>
      </c>
    </row>
    <row r="18" spans="1:6" ht="60">
      <c r="A18" s="26" t="s">
        <v>233</v>
      </c>
      <c r="B18" s="65" t="s">
        <v>155</v>
      </c>
      <c r="C18" s="12">
        <v>6849</v>
      </c>
      <c r="D18" s="12">
        <v>6505.4</v>
      </c>
      <c r="E18" s="13"/>
      <c r="F18" s="13">
        <f t="shared" si="0"/>
        <v>94.98320922762447</v>
      </c>
    </row>
    <row r="19" spans="1:6" ht="60">
      <c r="A19" s="26" t="s">
        <v>234</v>
      </c>
      <c r="B19" s="65" t="s">
        <v>156</v>
      </c>
      <c r="C19" s="12">
        <v>-626</v>
      </c>
      <c r="D19" s="12">
        <v>-685.4</v>
      </c>
      <c r="E19" s="13"/>
      <c r="F19" s="13">
        <f t="shared" si="0"/>
        <v>109.48881789137378</v>
      </c>
    </row>
    <row r="20" spans="1:6" ht="12.75">
      <c r="A20" s="25" t="s">
        <v>16</v>
      </c>
      <c r="B20" s="64" t="s">
        <v>157</v>
      </c>
      <c r="C20" s="14">
        <f>C22+C23+C24+C21</f>
        <v>53289.4</v>
      </c>
      <c r="D20" s="14">
        <f>D22+D23+D24+D21</f>
        <v>50588.7</v>
      </c>
      <c r="E20" s="15"/>
      <c r="F20" s="15">
        <f t="shared" si="0"/>
        <v>94.9320127454991</v>
      </c>
    </row>
    <row r="21" spans="1:6" ht="24">
      <c r="A21" s="26" t="s">
        <v>125</v>
      </c>
      <c r="B21" s="65" t="s">
        <v>158</v>
      </c>
      <c r="C21" s="12">
        <v>44814.4</v>
      </c>
      <c r="D21" s="12">
        <v>44549.7</v>
      </c>
      <c r="E21" s="15"/>
      <c r="F21" s="13">
        <f>D21/C21*100</f>
        <v>99.40934164018708</v>
      </c>
    </row>
    <row r="22" spans="1:6" ht="25.5" customHeight="1">
      <c r="A22" s="26" t="s">
        <v>26</v>
      </c>
      <c r="B22" s="65" t="s">
        <v>159</v>
      </c>
      <c r="C22" s="12">
        <v>105</v>
      </c>
      <c r="D22" s="12">
        <v>82.2</v>
      </c>
      <c r="E22" s="13"/>
      <c r="F22" s="13">
        <f>(D22/C22)*100</f>
        <v>78.28571428571429</v>
      </c>
    </row>
    <row r="23" spans="1:6" ht="12.75">
      <c r="A23" s="26" t="s">
        <v>143</v>
      </c>
      <c r="B23" s="65" t="s">
        <v>160</v>
      </c>
      <c r="C23" s="12">
        <v>10</v>
      </c>
      <c r="D23" s="12">
        <v>1.1</v>
      </c>
      <c r="E23" s="13"/>
      <c r="F23" s="13">
        <v>0</v>
      </c>
    </row>
    <row r="24" spans="1:6" ht="25.5" customHeight="1">
      <c r="A24" s="26" t="s">
        <v>60</v>
      </c>
      <c r="B24" s="65" t="s">
        <v>161</v>
      </c>
      <c r="C24" s="12">
        <v>8360</v>
      </c>
      <c r="D24" s="12">
        <v>5955.7</v>
      </c>
      <c r="E24" s="13"/>
      <c r="F24" s="13">
        <f>(D24/C24)*100</f>
        <v>71.24043062200957</v>
      </c>
    </row>
    <row r="25" spans="1:6" ht="12.75">
      <c r="A25" s="25" t="s">
        <v>17</v>
      </c>
      <c r="B25" s="64" t="s">
        <v>162</v>
      </c>
      <c r="C25" s="14">
        <f>C26+C28+C27</f>
        <v>23383</v>
      </c>
      <c r="D25" s="14">
        <f>D26+D28+D27</f>
        <v>21180.8</v>
      </c>
      <c r="E25" s="15"/>
      <c r="F25" s="15">
        <f>(D25/C25)*100</f>
        <v>90.58204678612667</v>
      </c>
    </row>
    <row r="26" spans="1:6" ht="15" customHeight="1">
      <c r="A26" s="26" t="s">
        <v>61</v>
      </c>
      <c r="B26" s="65" t="s">
        <v>163</v>
      </c>
      <c r="C26" s="12">
        <v>5280</v>
      </c>
      <c r="D26" s="12">
        <v>4489</v>
      </c>
      <c r="E26" s="13"/>
      <c r="F26" s="13">
        <f>(D26/C26)*100</f>
        <v>85.01893939393939</v>
      </c>
    </row>
    <row r="27" spans="1:6" ht="12.75">
      <c r="A27" s="26" t="s">
        <v>5</v>
      </c>
      <c r="B27" s="65" t="s">
        <v>164</v>
      </c>
      <c r="C27" s="12">
        <v>1565</v>
      </c>
      <c r="D27" s="12">
        <v>1100</v>
      </c>
      <c r="E27" s="13"/>
      <c r="F27" s="13">
        <f>(D27/C27)*100</f>
        <v>70.28753993610223</v>
      </c>
    </row>
    <row r="28" spans="1:6" ht="13.5" customHeight="1">
      <c r="A28" s="27" t="s">
        <v>18</v>
      </c>
      <c r="B28" s="65" t="s">
        <v>165</v>
      </c>
      <c r="C28" s="12">
        <v>16538</v>
      </c>
      <c r="D28" s="12">
        <v>15591.8</v>
      </c>
      <c r="E28" s="13"/>
      <c r="F28" s="13">
        <f>(D28/C28)*100</f>
        <v>94.27863103156366</v>
      </c>
    </row>
    <row r="29" spans="1:6" ht="12.75">
      <c r="A29" s="25" t="s">
        <v>19</v>
      </c>
      <c r="B29" s="64" t="s">
        <v>166</v>
      </c>
      <c r="C29" s="14">
        <f>C30+C32+C31</f>
        <v>8200</v>
      </c>
      <c r="D29" s="14">
        <f>D30+D32+D31</f>
        <v>7005.7</v>
      </c>
      <c r="E29" s="15">
        <f>E30+E32</f>
        <v>0</v>
      </c>
      <c r="F29" s="15">
        <f>F30</f>
        <v>85.43536585365852</v>
      </c>
    </row>
    <row r="30" spans="1:6" ht="27" customHeight="1">
      <c r="A30" s="28" t="s">
        <v>62</v>
      </c>
      <c r="B30" s="65" t="s">
        <v>167</v>
      </c>
      <c r="C30" s="12">
        <v>8200</v>
      </c>
      <c r="D30" s="12">
        <v>7005.7</v>
      </c>
      <c r="E30" s="13"/>
      <c r="F30" s="13">
        <f>(D30/C30)*100</f>
        <v>85.43536585365852</v>
      </c>
    </row>
    <row r="31" spans="1:6" ht="64.5" customHeight="1" hidden="1">
      <c r="A31" s="26" t="s">
        <v>98</v>
      </c>
      <c r="B31" s="65" t="s">
        <v>168</v>
      </c>
      <c r="C31" s="12">
        <v>0</v>
      </c>
      <c r="D31" s="12">
        <v>0</v>
      </c>
      <c r="E31" s="13"/>
      <c r="F31" s="13" t="e">
        <f>(D31/C31)*100</f>
        <v>#DIV/0!</v>
      </c>
    </row>
    <row r="32" spans="1:6" ht="64.5" customHeight="1" hidden="1">
      <c r="A32" s="28" t="s">
        <v>85</v>
      </c>
      <c r="B32" s="65" t="s">
        <v>169</v>
      </c>
      <c r="C32" s="12">
        <v>0</v>
      </c>
      <c r="D32" s="12">
        <v>0</v>
      </c>
      <c r="E32" s="13"/>
      <c r="F32" s="13" t="e">
        <f>(D32/C32)*100</f>
        <v>#DIV/0!</v>
      </c>
    </row>
    <row r="33" spans="1:6" ht="24" customHeight="1" hidden="1">
      <c r="A33" s="28" t="s">
        <v>126</v>
      </c>
      <c r="B33" s="64" t="s">
        <v>170</v>
      </c>
      <c r="C33" s="14">
        <f>C34</f>
        <v>0</v>
      </c>
      <c r="D33" s="14">
        <f>D34</f>
        <v>0</v>
      </c>
      <c r="E33" s="15"/>
      <c r="F33" s="13" t="e">
        <f>(D33/C33)*100</f>
        <v>#DIV/0!</v>
      </c>
    </row>
    <row r="34" spans="1:6" ht="30" customHeight="1" hidden="1">
      <c r="A34" s="27" t="s">
        <v>127</v>
      </c>
      <c r="B34" s="65" t="s">
        <v>171</v>
      </c>
      <c r="C34" s="12">
        <v>0</v>
      </c>
      <c r="D34" s="12">
        <v>0</v>
      </c>
      <c r="E34" s="13"/>
      <c r="F34" s="13" t="e">
        <f>(D34/C34)*100</f>
        <v>#DIV/0!</v>
      </c>
    </row>
    <row r="35" spans="1:6" s="77" customFormat="1" ht="22.5" customHeight="1">
      <c r="A35" s="73" t="s">
        <v>235</v>
      </c>
      <c r="B35" s="74"/>
      <c r="C35" s="9">
        <f>C7+C14+C20+C25+C29</f>
        <v>390026.4</v>
      </c>
      <c r="D35" s="9">
        <f>D7+D14+D20+D25+D29</f>
        <v>370242.7</v>
      </c>
      <c r="E35" s="10"/>
      <c r="F35" s="75">
        <f>D35/C35</f>
        <v>0.9492759977273333</v>
      </c>
    </row>
    <row r="36" spans="1:6" ht="26.25" customHeight="1">
      <c r="A36" s="25" t="s">
        <v>27</v>
      </c>
      <c r="B36" s="64" t="s">
        <v>172</v>
      </c>
      <c r="C36" s="14">
        <f>C37+C38+C39</f>
        <v>26589.9</v>
      </c>
      <c r="D36" s="14">
        <f>D37+D38+D39</f>
        <v>23290.7</v>
      </c>
      <c r="E36" s="15"/>
      <c r="F36" s="15">
        <f>(D36/C36)*100</f>
        <v>87.59228127973402</v>
      </c>
    </row>
    <row r="37" spans="1:6" ht="77.25" customHeight="1">
      <c r="A37" s="26" t="s">
        <v>43</v>
      </c>
      <c r="B37" s="65" t="s">
        <v>173</v>
      </c>
      <c r="C37" s="12">
        <v>24889.9</v>
      </c>
      <c r="D37" s="12">
        <v>21486</v>
      </c>
      <c r="E37" s="13"/>
      <c r="F37" s="13">
        <f>(D37/C37)*100</f>
        <v>86.32417165195521</v>
      </c>
    </row>
    <row r="38" spans="1:6" ht="24.75" customHeight="1" hidden="1">
      <c r="A38" s="27" t="s">
        <v>64</v>
      </c>
      <c r="B38" s="65" t="s">
        <v>174</v>
      </c>
      <c r="C38" s="12">
        <v>0</v>
      </c>
      <c r="D38" s="12">
        <v>0</v>
      </c>
      <c r="E38" s="13"/>
      <c r="F38" s="13">
        <v>0</v>
      </c>
    </row>
    <row r="39" spans="1:6" ht="69" customHeight="1">
      <c r="A39" s="26" t="s">
        <v>65</v>
      </c>
      <c r="B39" s="65" t="s">
        <v>175</v>
      </c>
      <c r="C39" s="12">
        <v>1700</v>
      </c>
      <c r="D39" s="12">
        <v>1804.7</v>
      </c>
      <c r="E39" s="13"/>
      <c r="F39" s="13">
        <f>D39/C39*100</f>
        <v>106.15882352941178</v>
      </c>
    </row>
    <row r="40" spans="1:6" ht="12.75">
      <c r="A40" s="25" t="s">
        <v>28</v>
      </c>
      <c r="B40" s="64" t="s">
        <v>176</v>
      </c>
      <c r="C40" s="14">
        <f>C41</f>
        <v>2422</v>
      </c>
      <c r="D40" s="14">
        <f>D41</f>
        <v>2401.7</v>
      </c>
      <c r="E40" s="15"/>
      <c r="F40" s="15">
        <f>(D40/C40)*100</f>
        <v>99.16184971098265</v>
      </c>
    </row>
    <row r="41" spans="1:6" ht="21.75" customHeight="1">
      <c r="A41" s="26" t="s">
        <v>49</v>
      </c>
      <c r="B41" s="65" t="s">
        <v>177</v>
      </c>
      <c r="C41" s="12">
        <v>2422</v>
      </c>
      <c r="D41" s="12">
        <v>2401.7</v>
      </c>
      <c r="E41" s="13"/>
      <c r="F41" s="13">
        <f>(D41/C41)*100</f>
        <v>99.16184971098265</v>
      </c>
    </row>
    <row r="42" spans="1:6" ht="28.5" customHeight="1">
      <c r="A42" s="25" t="s">
        <v>128</v>
      </c>
      <c r="B42" s="64" t="s">
        <v>178</v>
      </c>
      <c r="C42" s="14">
        <f>C43+C44</f>
        <v>398</v>
      </c>
      <c r="D42" s="14">
        <f>D43+D44</f>
        <v>663.4</v>
      </c>
      <c r="E42" s="15"/>
      <c r="F42" s="15">
        <f>D42/C42*100</f>
        <v>166.68341708542712</v>
      </c>
    </row>
    <row r="43" spans="1:6" ht="18" customHeight="1">
      <c r="A43" s="27" t="s">
        <v>66</v>
      </c>
      <c r="B43" s="65" t="s">
        <v>179</v>
      </c>
      <c r="C43" s="12">
        <v>16</v>
      </c>
      <c r="D43" s="12">
        <v>23.5</v>
      </c>
      <c r="E43" s="13"/>
      <c r="F43" s="13">
        <f>D43/C43*100</f>
        <v>146.875</v>
      </c>
    </row>
    <row r="44" spans="1:6" ht="15" customHeight="1">
      <c r="A44" s="26" t="s">
        <v>67</v>
      </c>
      <c r="B44" s="65" t="s">
        <v>180</v>
      </c>
      <c r="C44" s="12">
        <v>382</v>
      </c>
      <c r="D44" s="12">
        <v>639.9</v>
      </c>
      <c r="E44" s="13"/>
      <c r="F44" s="13">
        <f>D44/C44*100</f>
        <v>167.5130890052356</v>
      </c>
    </row>
    <row r="45" spans="1:6" ht="23.25">
      <c r="A45" s="25" t="s">
        <v>35</v>
      </c>
      <c r="B45" s="64" t="s">
        <v>181</v>
      </c>
      <c r="C45" s="14">
        <f>C46+C47+C48</f>
        <v>949</v>
      </c>
      <c r="D45" s="14">
        <f>D46+D47+D48</f>
        <v>1057.1</v>
      </c>
      <c r="E45" s="15"/>
      <c r="F45" s="15">
        <f>(D45/C45)*100</f>
        <v>111.39093782929399</v>
      </c>
    </row>
    <row r="46" spans="1:6" ht="15" customHeight="1">
      <c r="A46" s="26" t="s">
        <v>68</v>
      </c>
      <c r="B46" s="65" t="s">
        <v>182</v>
      </c>
      <c r="C46" s="12">
        <v>28</v>
      </c>
      <c r="D46" s="12">
        <v>36.8</v>
      </c>
      <c r="E46" s="13"/>
      <c r="F46" s="13">
        <f>D46/C46*100</f>
        <v>131.42857142857142</v>
      </c>
    </row>
    <row r="47" spans="1:6" ht="74.25" customHeight="1">
      <c r="A47" s="30" t="s">
        <v>69</v>
      </c>
      <c r="B47" s="65" t="s">
        <v>183</v>
      </c>
      <c r="C47" s="12">
        <v>41</v>
      </c>
      <c r="D47" s="12">
        <v>42.4</v>
      </c>
      <c r="E47" s="13"/>
      <c r="F47" s="13">
        <f>D47/C47*100</f>
        <v>103.41463414634147</v>
      </c>
    </row>
    <row r="48" spans="1:6" ht="30" customHeight="1">
      <c r="A48" s="26" t="s">
        <v>70</v>
      </c>
      <c r="B48" s="65" t="s">
        <v>184</v>
      </c>
      <c r="C48" s="12">
        <v>880</v>
      </c>
      <c r="D48" s="12">
        <v>977.9</v>
      </c>
      <c r="E48" s="13"/>
      <c r="F48" s="13">
        <f>D48/C48*100</f>
        <v>111.125</v>
      </c>
    </row>
    <row r="49" spans="1:6" ht="12.75">
      <c r="A49" s="25" t="s">
        <v>129</v>
      </c>
      <c r="B49" s="64" t="s">
        <v>185</v>
      </c>
      <c r="C49" s="14">
        <f>C50+C69+C71+C70</f>
        <v>529</v>
      </c>
      <c r="D49" s="14">
        <f>D50+D69+D71+D70</f>
        <v>431.3</v>
      </c>
      <c r="E49" s="15"/>
      <c r="F49" s="15">
        <f>(D49/C49)*100</f>
        <v>81.531190926276</v>
      </c>
    </row>
    <row r="50" spans="1:6" ht="38.25" customHeight="1">
      <c r="A50" s="26" t="s">
        <v>130</v>
      </c>
      <c r="B50" s="65" t="s">
        <v>186</v>
      </c>
      <c r="C50" s="12">
        <f>C51+C52+C53+C55+C57+C59+C61+C63+C65+C68</f>
        <v>269</v>
      </c>
      <c r="D50" s="12">
        <f>D51+D52+D53+D55+D57+D59+D61+D63+D65+D68</f>
        <v>199</v>
      </c>
      <c r="E50" s="78">
        <v>51</v>
      </c>
      <c r="F50" s="13">
        <f>(D50/C50)*100</f>
        <v>73.97769516728626</v>
      </c>
    </row>
    <row r="51" spans="1:6" ht="47.25" customHeight="1">
      <c r="A51" s="26" t="s">
        <v>219</v>
      </c>
      <c r="B51" s="65" t="s">
        <v>187</v>
      </c>
      <c r="C51" s="12">
        <v>14.5</v>
      </c>
      <c r="D51" s="12">
        <v>17.6</v>
      </c>
      <c r="E51" s="79">
        <v>22</v>
      </c>
      <c r="F51" s="13">
        <v>0</v>
      </c>
    </row>
    <row r="52" spans="1:6" ht="70.5" customHeight="1">
      <c r="A52" s="26" t="s">
        <v>220</v>
      </c>
      <c r="B52" s="65" t="s">
        <v>188</v>
      </c>
      <c r="C52" s="12">
        <v>20.5</v>
      </c>
      <c r="D52" s="12">
        <v>15.5</v>
      </c>
      <c r="E52" s="79">
        <v>71</v>
      </c>
      <c r="F52" s="13">
        <f>(D52/C52)*100</f>
        <v>75.60975609756098</v>
      </c>
    </row>
    <row r="53" spans="1:6" ht="47.25" customHeight="1">
      <c r="A53" s="26" t="s">
        <v>221</v>
      </c>
      <c r="B53" s="65" t="s">
        <v>189</v>
      </c>
      <c r="C53" s="12">
        <v>17.5</v>
      </c>
      <c r="D53" s="12">
        <v>4.7</v>
      </c>
      <c r="E53" s="79">
        <v>0</v>
      </c>
      <c r="F53" s="13">
        <v>0</v>
      </c>
    </row>
    <row r="54" spans="1:6" ht="76.5" customHeight="1" hidden="1">
      <c r="A54" s="26" t="s">
        <v>222</v>
      </c>
      <c r="B54" s="65" t="s">
        <v>215</v>
      </c>
      <c r="C54" s="12">
        <v>0</v>
      </c>
      <c r="D54" s="12">
        <v>0</v>
      </c>
      <c r="E54" s="79"/>
      <c r="F54" s="13"/>
    </row>
    <row r="55" spans="1:6" ht="51" customHeight="1">
      <c r="A55" s="80" t="s">
        <v>236</v>
      </c>
      <c r="B55" s="65" t="s">
        <v>237</v>
      </c>
      <c r="C55" s="12">
        <v>11</v>
      </c>
      <c r="D55" s="12">
        <v>10</v>
      </c>
      <c r="E55" s="79"/>
      <c r="F55" s="13">
        <v>0</v>
      </c>
    </row>
    <row r="56" spans="1:6" ht="71.25" customHeight="1" hidden="1">
      <c r="A56" s="26" t="s">
        <v>142</v>
      </c>
      <c r="B56" s="65" t="s">
        <v>190</v>
      </c>
      <c r="C56" s="12"/>
      <c r="D56" s="12"/>
      <c r="E56" s="79"/>
      <c r="F56" s="13"/>
    </row>
    <row r="57" spans="1:6" ht="71.25" customHeight="1">
      <c r="A57" s="81" t="s">
        <v>238</v>
      </c>
      <c r="B57" s="65" t="s">
        <v>239</v>
      </c>
      <c r="C57" s="12">
        <v>17</v>
      </c>
      <c r="D57" s="12">
        <v>13.5</v>
      </c>
      <c r="E57" s="79"/>
      <c r="F57" s="13" t="s">
        <v>240</v>
      </c>
    </row>
    <row r="58" spans="1:6" ht="74.25" customHeight="1" hidden="1">
      <c r="A58" s="26" t="s">
        <v>223</v>
      </c>
      <c r="B58" s="65" t="s">
        <v>191</v>
      </c>
      <c r="C58" s="12"/>
      <c r="D58" s="12"/>
      <c r="E58" s="79"/>
      <c r="F58" s="13"/>
    </row>
    <row r="59" spans="1:6" ht="74.25" customHeight="1">
      <c r="A59" s="82" t="s">
        <v>241</v>
      </c>
      <c r="B59" s="83" t="s">
        <v>242</v>
      </c>
      <c r="C59" s="12">
        <v>9</v>
      </c>
      <c r="D59" s="12">
        <v>6.1</v>
      </c>
      <c r="E59" s="79"/>
      <c r="F59" s="13">
        <v>21.3</v>
      </c>
    </row>
    <row r="60" spans="1:6" ht="98.25" customHeight="1" hidden="1">
      <c r="A60" s="26" t="s">
        <v>224</v>
      </c>
      <c r="B60" s="65" t="s">
        <v>192</v>
      </c>
      <c r="C60" s="12"/>
      <c r="D60" s="12"/>
      <c r="E60" s="79"/>
      <c r="F60" s="13"/>
    </row>
    <row r="61" spans="1:6" ht="72.75" customHeight="1">
      <c r="A61" s="84" t="s">
        <v>243</v>
      </c>
      <c r="B61" s="83" t="s">
        <v>244</v>
      </c>
      <c r="C61" s="12">
        <v>20</v>
      </c>
      <c r="D61" s="12">
        <v>0.5</v>
      </c>
      <c r="E61" s="79"/>
      <c r="F61" s="13">
        <v>0.5</v>
      </c>
    </row>
    <row r="62" spans="1:6" ht="108" customHeight="1" hidden="1">
      <c r="A62" s="26" t="s">
        <v>225</v>
      </c>
      <c r="B62" s="65" t="s">
        <v>193</v>
      </c>
      <c r="C62" s="12"/>
      <c r="D62" s="12"/>
      <c r="E62" s="79"/>
      <c r="F62" s="13"/>
    </row>
    <row r="63" spans="1:6" ht="54.75" customHeight="1">
      <c r="A63" s="85" t="s">
        <v>245</v>
      </c>
      <c r="B63" s="86" t="s">
        <v>246</v>
      </c>
      <c r="C63" s="12">
        <v>4</v>
      </c>
      <c r="D63" s="12">
        <v>2.4</v>
      </c>
      <c r="E63" s="79"/>
      <c r="F63" s="13">
        <v>0</v>
      </c>
    </row>
    <row r="64" spans="1:6" ht="70.5" customHeight="1" hidden="1">
      <c r="A64" s="26" t="s">
        <v>226</v>
      </c>
      <c r="B64" s="65" t="s">
        <v>194</v>
      </c>
      <c r="C64" s="12"/>
      <c r="D64" s="12"/>
      <c r="E64" s="79"/>
      <c r="F64" s="13"/>
    </row>
    <row r="65" spans="1:6" ht="59.25" customHeight="1">
      <c r="A65" s="85" t="s">
        <v>247</v>
      </c>
      <c r="B65" s="86" t="s">
        <v>248</v>
      </c>
      <c r="C65" s="12">
        <v>24.5</v>
      </c>
      <c r="D65" s="12">
        <v>8.4</v>
      </c>
      <c r="E65" s="79"/>
      <c r="F65" s="13">
        <v>1.2</v>
      </c>
    </row>
    <row r="66" spans="1:6" ht="84" customHeight="1" hidden="1">
      <c r="A66" s="26" t="s">
        <v>227</v>
      </c>
      <c r="B66" s="65" t="s">
        <v>195</v>
      </c>
      <c r="C66" s="12"/>
      <c r="D66" s="12"/>
      <c r="E66" s="79"/>
      <c r="F66" s="13"/>
    </row>
    <row r="67" spans="1:6" ht="51" customHeight="1" hidden="1">
      <c r="A67" s="26" t="s">
        <v>131</v>
      </c>
      <c r="B67" s="65" t="s">
        <v>196</v>
      </c>
      <c r="C67" s="12">
        <v>0</v>
      </c>
      <c r="D67" s="12">
        <v>0</v>
      </c>
      <c r="E67" s="79">
        <v>347.5</v>
      </c>
      <c r="F67" s="13" t="e">
        <f aca="true" t="shared" si="1" ref="F67:F73">D67/C67*100</f>
        <v>#DIV/0!</v>
      </c>
    </row>
    <row r="68" spans="1:6" ht="60.75" customHeight="1">
      <c r="A68" s="27" t="s">
        <v>228</v>
      </c>
      <c r="B68" s="65" t="s">
        <v>197</v>
      </c>
      <c r="C68" s="12">
        <v>131</v>
      </c>
      <c r="D68" s="12">
        <v>120.3</v>
      </c>
      <c r="E68" s="79">
        <v>87.6</v>
      </c>
      <c r="F68" s="13">
        <f t="shared" si="1"/>
        <v>91.83206106870229</v>
      </c>
    </row>
    <row r="69" spans="1:6" ht="35.25" customHeight="1">
      <c r="A69" s="26" t="s">
        <v>132</v>
      </c>
      <c r="B69" s="65" t="s">
        <v>198</v>
      </c>
      <c r="C69" s="12">
        <v>55</v>
      </c>
      <c r="D69" s="12">
        <v>61.5</v>
      </c>
      <c r="E69" s="79">
        <v>221.8</v>
      </c>
      <c r="F69" s="13">
        <f t="shared" si="1"/>
        <v>111.81818181818181</v>
      </c>
    </row>
    <row r="70" spans="1:6" ht="99.75" customHeight="1">
      <c r="A70" s="26" t="s">
        <v>138</v>
      </c>
      <c r="B70" s="65" t="s">
        <v>199</v>
      </c>
      <c r="C70" s="12">
        <v>117.5</v>
      </c>
      <c r="D70" s="12">
        <v>111.8</v>
      </c>
      <c r="E70" s="12">
        <v>3536.16</v>
      </c>
      <c r="F70" s="13">
        <f t="shared" si="1"/>
        <v>95.14893617021276</v>
      </c>
    </row>
    <row r="71" spans="1:6" ht="25.5" customHeight="1">
      <c r="A71" s="26" t="s">
        <v>133</v>
      </c>
      <c r="B71" s="65" t="s">
        <v>200</v>
      </c>
      <c r="C71" s="12">
        <v>87.5</v>
      </c>
      <c r="D71" s="12">
        <v>59</v>
      </c>
      <c r="E71" s="79">
        <v>68.4</v>
      </c>
      <c r="F71" s="13">
        <f t="shared" si="1"/>
        <v>67.42857142857143</v>
      </c>
    </row>
    <row r="72" spans="1:6" ht="18" customHeight="1">
      <c r="A72" s="25" t="s">
        <v>78</v>
      </c>
      <c r="B72" s="66" t="s">
        <v>201</v>
      </c>
      <c r="C72" s="14">
        <v>701</v>
      </c>
      <c r="D72" s="14">
        <v>704.7</v>
      </c>
      <c r="E72" s="15"/>
      <c r="F72" s="15">
        <f t="shared" si="1"/>
        <v>100.527817403709</v>
      </c>
    </row>
    <row r="73" spans="1:6" ht="19.5" customHeight="1">
      <c r="A73" s="25" t="s">
        <v>212</v>
      </c>
      <c r="B73" s="66" t="s">
        <v>213</v>
      </c>
      <c r="C73" s="14">
        <v>159.1</v>
      </c>
      <c r="D73" s="14">
        <v>159.1</v>
      </c>
      <c r="E73" s="15"/>
      <c r="F73" s="13">
        <f t="shared" si="1"/>
        <v>100</v>
      </c>
    </row>
    <row r="74" spans="1:6" ht="25.5" customHeight="1">
      <c r="A74" s="87" t="s">
        <v>249</v>
      </c>
      <c r="B74" s="87"/>
      <c r="C74" s="9">
        <f>C36+C40+C42+C45+C49+C72+C73</f>
        <v>31748</v>
      </c>
      <c r="D74" s="9">
        <f>D36+D40+D42+D45+D49+D72+D73</f>
        <v>28708</v>
      </c>
      <c r="E74" s="9">
        <f>E36+E40+E42+E45+E49+E72</f>
        <v>0</v>
      </c>
      <c r="F74" s="75">
        <f>D74/C74</f>
        <v>0.9042459367519213</v>
      </c>
    </row>
    <row r="75" spans="1:6" s="89" customFormat="1" ht="33" customHeight="1">
      <c r="A75" s="87" t="s">
        <v>51</v>
      </c>
      <c r="B75" s="87"/>
      <c r="C75" s="9">
        <f>C7+C14+C20+C25+C29+C36+C40+C42+C45+C49+C72+C33+C73</f>
        <v>421774.4</v>
      </c>
      <c r="D75" s="9">
        <f>D7+D14+D20+D25+D29+D36+D40+D42+D45+D49+D72+D33+D73</f>
        <v>398950.7</v>
      </c>
      <c r="E75" s="10"/>
      <c r="F75" s="10">
        <f>D75/C75*100</f>
        <v>94.58864739064296</v>
      </c>
    </row>
    <row r="76" spans="1:6" ht="21" customHeight="1">
      <c r="A76" s="87" t="s">
        <v>32</v>
      </c>
      <c r="B76" s="64" t="s">
        <v>202</v>
      </c>
      <c r="C76" s="9">
        <f>C77+C84+C85</f>
        <v>2154488.2</v>
      </c>
      <c r="D76" s="9">
        <f>D77+D84+D85</f>
        <v>1720743.4</v>
      </c>
      <c r="E76" s="10"/>
      <c r="F76" s="10">
        <f>D76/C76*100</f>
        <v>79.86784982159567</v>
      </c>
    </row>
    <row r="77" spans="1:6" ht="24.75" customHeight="1">
      <c r="A77" s="31" t="s">
        <v>79</v>
      </c>
      <c r="B77" s="64" t="s">
        <v>203</v>
      </c>
      <c r="C77" s="14">
        <f>C78+C81+C82+C83</f>
        <v>2134063.6</v>
      </c>
      <c r="D77" s="14">
        <f>D78+D81+D82+D83</f>
        <v>1704545.6</v>
      </c>
      <c r="E77" s="15"/>
      <c r="F77" s="15">
        <f>D77/C77*100</f>
        <v>79.87323339379388</v>
      </c>
    </row>
    <row r="78" spans="1:6" ht="24.75" customHeight="1">
      <c r="A78" s="26" t="s">
        <v>80</v>
      </c>
      <c r="B78" s="65" t="s">
        <v>204</v>
      </c>
      <c r="C78" s="14">
        <f>C79+C80</f>
        <v>572099</v>
      </c>
      <c r="D78" s="14">
        <f>D79+D80</f>
        <v>492351</v>
      </c>
      <c r="E78" s="90">
        <f>E79</f>
        <v>0</v>
      </c>
      <c r="F78" s="90">
        <f>F79</f>
        <v>90.56582692800897</v>
      </c>
    </row>
    <row r="79" spans="1:6" ht="18" customHeight="1">
      <c r="A79" s="26" t="s">
        <v>86</v>
      </c>
      <c r="B79" s="65" t="s">
        <v>205</v>
      </c>
      <c r="C79" s="12">
        <v>393813</v>
      </c>
      <c r="D79" s="12">
        <v>356660</v>
      </c>
      <c r="E79" s="13"/>
      <c r="F79" s="13">
        <f aca="true" t="shared" si="2" ref="F79:F84">D79/C79*100</f>
        <v>90.56582692800897</v>
      </c>
    </row>
    <row r="80" spans="1:6" ht="24" customHeight="1">
      <c r="A80" s="26" t="s">
        <v>141</v>
      </c>
      <c r="B80" s="65" t="s">
        <v>206</v>
      </c>
      <c r="C80" s="91">
        <v>178286</v>
      </c>
      <c r="D80" s="91">
        <v>135691</v>
      </c>
      <c r="E80" s="61"/>
      <c r="F80" s="13">
        <f t="shared" si="2"/>
        <v>76.10861200542948</v>
      </c>
    </row>
    <row r="81" spans="1:6" ht="28.5" customHeight="1">
      <c r="A81" s="26" t="s">
        <v>53</v>
      </c>
      <c r="B81" s="65" t="s">
        <v>207</v>
      </c>
      <c r="C81" s="12">
        <v>357280.8</v>
      </c>
      <c r="D81" s="12">
        <v>192908.4</v>
      </c>
      <c r="E81" s="13"/>
      <c r="F81" s="13">
        <f t="shared" si="2"/>
        <v>53.99349755150571</v>
      </c>
    </row>
    <row r="82" spans="1:6" ht="21.75" customHeight="1">
      <c r="A82" s="26" t="s">
        <v>81</v>
      </c>
      <c r="B82" s="65" t="s">
        <v>208</v>
      </c>
      <c r="C82" s="12">
        <v>1069890.2</v>
      </c>
      <c r="D82" s="12">
        <v>888556.1</v>
      </c>
      <c r="E82" s="13"/>
      <c r="F82" s="13">
        <f t="shared" si="2"/>
        <v>83.05114861319413</v>
      </c>
    </row>
    <row r="83" spans="1:6" ht="12.75">
      <c r="A83" s="26" t="s">
        <v>34</v>
      </c>
      <c r="B83" s="65" t="s">
        <v>209</v>
      </c>
      <c r="C83" s="12">
        <v>134793.6</v>
      </c>
      <c r="D83" s="12">
        <v>130730.1</v>
      </c>
      <c r="E83" s="13"/>
      <c r="F83" s="13">
        <f t="shared" si="2"/>
        <v>96.98539099779218</v>
      </c>
    </row>
    <row r="84" spans="1:6" ht="12.75">
      <c r="A84" s="26" t="s">
        <v>87</v>
      </c>
      <c r="B84" s="65" t="s">
        <v>210</v>
      </c>
      <c r="C84" s="12">
        <v>20424.6</v>
      </c>
      <c r="D84" s="12">
        <v>16887.9</v>
      </c>
      <c r="E84" s="13"/>
      <c r="F84" s="13">
        <f t="shared" si="2"/>
        <v>82.68411621280222</v>
      </c>
    </row>
    <row r="85" spans="1:6" ht="35.25" customHeight="1">
      <c r="A85" s="26" t="s">
        <v>56</v>
      </c>
      <c r="B85" s="65" t="s">
        <v>211</v>
      </c>
      <c r="C85" s="12"/>
      <c r="D85" s="12">
        <v>-690.1</v>
      </c>
      <c r="E85" s="13"/>
      <c r="F85" s="13"/>
    </row>
    <row r="86" spans="1:6" ht="15">
      <c r="A86" s="87" t="s">
        <v>20</v>
      </c>
      <c r="B86" s="64"/>
      <c r="C86" s="9">
        <f>C75+C76</f>
        <v>2576262.6</v>
      </c>
      <c r="D86" s="9">
        <f>D75+D76</f>
        <v>2119694.1</v>
      </c>
      <c r="E86" s="10"/>
      <c r="F86" s="10">
        <f>D86/C86*100</f>
        <v>82.27787415770426</v>
      </c>
    </row>
    <row r="87" spans="1:6" ht="12.75">
      <c r="A87" s="87" t="s">
        <v>21</v>
      </c>
      <c r="B87" s="67"/>
      <c r="C87" s="14"/>
      <c r="D87" s="14"/>
      <c r="E87" s="15"/>
      <c r="F87" s="15"/>
    </row>
    <row r="88" spans="1:6" ht="12.75">
      <c r="A88" s="26" t="s">
        <v>29</v>
      </c>
      <c r="B88" s="68">
        <v>100</v>
      </c>
      <c r="C88" s="12">
        <v>134291.3</v>
      </c>
      <c r="D88" s="12">
        <v>117127.1</v>
      </c>
      <c r="E88" s="13"/>
      <c r="F88" s="13">
        <f aca="true" t="shared" si="3" ref="F88:F94">(D88/C88)*100</f>
        <v>87.2186805846693</v>
      </c>
    </row>
    <row r="89" spans="1:6" ht="24">
      <c r="A89" s="26" t="s">
        <v>30</v>
      </c>
      <c r="B89" s="68">
        <v>300</v>
      </c>
      <c r="C89" s="12">
        <v>13421.9</v>
      </c>
      <c r="D89" s="12">
        <v>11787.6</v>
      </c>
      <c r="E89" s="13"/>
      <c r="F89" s="13">
        <f t="shared" si="3"/>
        <v>87.82363152757807</v>
      </c>
    </row>
    <row r="90" spans="1:6" ht="12.75">
      <c r="A90" s="26" t="s">
        <v>31</v>
      </c>
      <c r="B90" s="68">
        <v>400</v>
      </c>
      <c r="C90" s="12">
        <v>200061.7</v>
      </c>
      <c r="D90" s="12">
        <v>158762.8</v>
      </c>
      <c r="E90" s="13"/>
      <c r="F90" s="13">
        <f t="shared" si="3"/>
        <v>79.35691839067647</v>
      </c>
    </row>
    <row r="91" spans="1:6" ht="12.75">
      <c r="A91" s="26" t="s">
        <v>266</v>
      </c>
      <c r="B91" s="68">
        <v>600</v>
      </c>
      <c r="C91" s="12">
        <v>550.6</v>
      </c>
      <c r="D91" s="12">
        <v>0</v>
      </c>
      <c r="E91" s="13"/>
      <c r="F91" s="13"/>
    </row>
    <row r="92" spans="1:6" ht="12.75">
      <c r="A92" s="26" t="s">
        <v>39</v>
      </c>
      <c r="B92" s="68">
        <v>500</v>
      </c>
      <c r="C92" s="12">
        <v>586932.6</v>
      </c>
      <c r="D92" s="12">
        <v>358903.8</v>
      </c>
      <c r="E92" s="13"/>
      <c r="F92" s="13">
        <f t="shared" si="3"/>
        <v>61.149065497469394</v>
      </c>
    </row>
    <row r="93" spans="1:6" ht="12.75">
      <c r="A93" s="26" t="s">
        <v>22</v>
      </c>
      <c r="B93" s="68">
        <v>700</v>
      </c>
      <c r="C93" s="12">
        <v>1114689</v>
      </c>
      <c r="D93" s="12">
        <v>977725.9</v>
      </c>
      <c r="E93" s="13"/>
      <c r="F93" s="13">
        <f t="shared" si="3"/>
        <v>87.71288673342968</v>
      </c>
    </row>
    <row r="94" spans="1:6" ht="12.75">
      <c r="A94" s="26" t="s">
        <v>134</v>
      </c>
      <c r="B94" s="68">
        <v>800</v>
      </c>
      <c r="C94" s="12">
        <v>107585.2</v>
      </c>
      <c r="D94" s="12">
        <v>95326.8</v>
      </c>
      <c r="E94" s="13"/>
      <c r="F94" s="13">
        <f t="shared" si="3"/>
        <v>88.60586772158253</v>
      </c>
    </row>
    <row r="95" spans="1:6" ht="12.75" hidden="1">
      <c r="A95" s="26" t="s">
        <v>37</v>
      </c>
      <c r="B95" s="68">
        <v>900</v>
      </c>
      <c r="C95" s="12"/>
      <c r="D95" s="12"/>
      <c r="E95" s="13"/>
      <c r="F95" s="13"/>
    </row>
    <row r="96" spans="1:6" ht="12.75" hidden="1">
      <c r="A96" s="26" t="s">
        <v>37</v>
      </c>
      <c r="B96" s="68">
        <v>900</v>
      </c>
      <c r="C96" s="12">
        <v>0</v>
      </c>
      <c r="D96" s="12">
        <v>0</v>
      </c>
      <c r="E96" s="13"/>
      <c r="F96" s="13"/>
    </row>
    <row r="97" spans="1:6" ht="12.75">
      <c r="A97" s="26" t="s">
        <v>23</v>
      </c>
      <c r="B97" s="68">
        <v>1000</v>
      </c>
      <c r="C97" s="12">
        <v>374127</v>
      </c>
      <c r="D97" s="12">
        <v>314894.7</v>
      </c>
      <c r="E97" s="13"/>
      <c r="F97" s="13">
        <f>(D97/C97)*100</f>
        <v>84.16786278456246</v>
      </c>
    </row>
    <row r="98" spans="1:6" ht="12.75">
      <c r="A98" s="26" t="s">
        <v>46</v>
      </c>
      <c r="B98" s="68">
        <v>1100</v>
      </c>
      <c r="C98" s="12">
        <v>56930.1</v>
      </c>
      <c r="D98" s="12">
        <v>50307.2</v>
      </c>
      <c r="E98" s="13"/>
      <c r="F98" s="13">
        <f>(D98/C98)*100</f>
        <v>88.36661098434747</v>
      </c>
    </row>
    <row r="99" spans="1:6" ht="12.75">
      <c r="A99" s="26" t="s">
        <v>47</v>
      </c>
      <c r="B99" s="68">
        <v>1200</v>
      </c>
      <c r="C99" s="12">
        <v>11501.5</v>
      </c>
      <c r="D99" s="12">
        <v>10447.1</v>
      </c>
      <c r="E99" s="13"/>
      <c r="F99" s="13">
        <f>(D99/C99)*100</f>
        <v>90.83250010868149</v>
      </c>
    </row>
    <row r="100" spans="1:6" ht="26.25">
      <c r="A100" s="70" t="s">
        <v>256</v>
      </c>
      <c r="B100" s="68">
        <v>1300</v>
      </c>
      <c r="C100" s="12">
        <v>86.4</v>
      </c>
      <c r="D100" s="12">
        <v>11.8</v>
      </c>
      <c r="E100" s="13"/>
      <c r="F100" s="13">
        <f>(D100/C100)*100</f>
        <v>13.657407407407407</v>
      </c>
    </row>
    <row r="101" spans="1:6" ht="15">
      <c r="A101" s="87" t="s">
        <v>24</v>
      </c>
      <c r="B101" s="64"/>
      <c r="C101" s="9">
        <f>SUM(C88:C100)</f>
        <v>2600177.3000000003</v>
      </c>
      <c r="D101" s="9">
        <f>SUM(D88:D100)</f>
        <v>2095294.8000000003</v>
      </c>
      <c r="E101" s="10">
        <f>SUM(E88:E100)</f>
        <v>0</v>
      </c>
      <c r="F101" s="10">
        <f>D101/C101*100</f>
        <v>80.58276641365957</v>
      </c>
    </row>
    <row r="102" spans="1:6" ht="21.75" customHeight="1">
      <c r="A102" s="50"/>
      <c r="B102" s="69"/>
      <c r="C102" s="51"/>
      <c r="D102" s="52"/>
      <c r="E102" s="53"/>
      <c r="F102" s="53"/>
    </row>
    <row r="103" spans="1:3" ht="23.25">
      <c r="A103" s="33" t="s">
        <v>7</v>
      </c>
      <c r="B103" s="34">
        <f>C101-C86</f>
        <v>23914.700000000186</v>
      </c>
      <c r="C103" s="34">
        <f>D101-D86</f>
        <v>-24399.299999999814</v>
      </c>
    </row>
    <row r="104" spans="1:6" ht="24">
      <c r="A104" s="37" t="s">
        <v>8</v>
      </c>
      <c r="B104" s="38">
        <f>B105+B108</f>
        <v>10000</v>
      </c>
      <c r="C104" s="39">
        <f>C105+C108</f>
        <v>0</v>
      </c>
      <c r="F104" s="35"/>
    </row>
    <row r="105" spans="1:3" ht="13.5">
      <c r="A105" s="33" t="s">
        <v>9</v>
      </c>
      <c r="B105" s="40">
        <f>B106+B107</f>
        <v>10000</v>
      </c>
      <c r="C105" s="41">
        <v>0</v>
      </c>
    </row>
    <row r="106" spans="1:6" ht="24">
      <c r="A106" s="26" t="s">
        <v>144</v>
      </c>
      <c r="B106" s="42">
        <v>10000</v>
      </c>
      <c r="C106" s="43">
        <v>0</v>
      </c>
      <c r="F106" s="35"/>
    </row>
    <row r="107" spans="1:3" ht="24" hidden="1">
      <c r="A107" s="26" t="s">
        <v>135</v>
      </c>
      <c r="B107" s="38"/>
      <c r="C107" s="44"/>
    </row>
    <row r="108" spans="1:3" ht="23.25" hidden="1">
      <c r="A108" s="33" t="s">
        <v>136</v>
      </c>
      <c r="B108" s="45">
        <f>B109+B110</f>
        <v>0</v>
      </c>
      <c r="C108" s="46">
        <f>C109+C110</f>
        <v>0</v>
      </c>
    </row>
    <row r="109" spans="1:3" ht="37.5" customHeight="1" hidden="1">
      <c r="A109" s="26" t="s">
        <v>214</v>
      </c>
      <c r="B109" s="38"/>
      <c r="C109" s="44"/>
    </row>
    <row r="110" spans="1:3" ht="36" hidden="1">
      <c r="A110" s="26" t="s">
        <v>140</v>
      </c>
      <c r="B110" s="38"/>
      <c r="C110" s="44"/>
    </row>
    <row r="111" spans="1:3" ht="23.25" hidden="1">
      <c r="A111" s="25" t="s">
        <v>82</v>
      </c>
      <c r="B111" s="34">
        <v>0</v>
      </c>
      <c r="C111" s="47">
        <v>0</v>
      </c>
    </row>
    <row r="112" spans="1:3" ht="23.25">
      <c r="A112" s="33" t="s">
        <v>255</v>
      </c>
      <c r="B112" s="34">
        <f>B103-B104</f>
        <v>13914.700000000186</v>
      </c>
      <c r="C112" s="63">
        <f>C103-C104</f>
        <v>-24399.299999999814</v>
      </c>
    </row>
  </sheetData>
  <sheetProtection/>
  <mergeCells count="6">
    <mergeCell ref="A1:F1"/>
    <mergeCell ref="A2:A5"/>
    <mergeCell ref="B2:B5"/>
    <mergeCell ref="C2:C5"/>
    <mergeCell ref="D2:D5"/>
    <mergeCell ref="F2:F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PageLayoutView="0" workbookViewId="0" topLeftCell="A83">
      <selection activeCell="B112" sqref="B112"/>
    </sheetView>
  </sheetViews>
  <sheetFormatPr defaultColWidth="9.00390625" defaultRowHeight="12.75"/>
  <cols>
    <col min="1" max="1" width="43.50390625" style="48" customWidth="1"/>
    <col min="2" max="2" width="14.625" style="36" customWidth="1"/>
    <col min="3" max="3" width="15.375" style="49" customWidth="1"/>
    <col min="4" max="4" width="17.00390625" style="35" customWidth="1"/>
    <col min="5" max="5" width="13.875" style="36" hidden="1" customWidth="1"/>
    <col min="6" max="6" width="15.375" style="36" customWidth="1"/>
    <col min="7" max="16384" width="8.875" style="22" customWidth="1"/>
  </cols>
  <sheetData>
    <row r="1" spans="1:6" ht="39" customHeight="1" thickBot="1">
      <c r="A1" s="96" t="s">
        <v>267</v>
      </c>
      <c r="B1" s="96"/>
      <c r="C1" s="96"/>
      <c r="D1" s="96"/>
      <c r="E1" s="96"/>
      <c r="F1" s="96"/>
    </row>
    <row r="2" spans="1:6" ht="9.75" customHeight="1">
      <c r="A2" s="93" t="s">
        <v>15</v>
      </c>
      <c r="B2" s="106" t="s">
        <v>145</v>
      </c>
      <c r="C2" s="109" t="s">
        <v>137</v>
      </c>
      <c r="D2" s="100" t="s">
        <v>139</v>
      </c>
      <c r="E2" s="2"/>
      <c r="F2" s="103" t="s">
        <v>0</v>
      </c>
    </row>
    <row r="3" spans="1:6" ht="12.75" customHeight="1">
      <c r="A3" s="94"/>
      <c r="B3" s="107"/>
      <c r="C3" s="110"/>
      <c r="D3" s="101"/>
      <c r="E3" s="4"/>
      <c r="F3" s="104"/>
    </row>
    <row r="4" spans="1:6" ht="5.25" customHeight="1">
      <c r="A4" s="94"/>
      <c r="B4" s="107"/>
      <c r="C4" s="110"/>
      <c r="D4" s="101"/>
      <c r="E4" s="4"/>
      <c r="F4" s="104"/>
    </row>
    <row r="5" spans="1:6" ht="10.5" customHeight="1">
      <c r="A5" s="95"/>
      <c r="B5" s="108"/>
      <c r="C5" s="111"/>
      <c r="D5" s="102"/>
      <c r="E5" s="6"/>
      <c r="F5" s="105"/>
    </row>
    <row r="6" spans="1:6" s="24" customFormat="1" ht="12.75">
      <c r="A6" s="23">
        <v>1</v>
      </c>
      <c r="B6" s="8">
        <v>2</v>
      </c>
      <c r="C6" s="7">
        <v>3</v>
      </c>
      <c r="D6" s="8">
        <v>4</v>
      </c>
      <c r="E6" s="8"/>
      <c r="F6" s="8">
        <v>5</v>
      </c>
    </row>
    <row r="7" spans="1:6" ht="12.75">
      <c r="A7" s="25" t="s">
        <v>25</v>
      </c>
      <c r="B7" s="64" t="s">
        <v>146</v>
      </c>
      <c r="C7" s="14">
        <f>C9+C10+C11+C12+C13</f>
        <v>317695.8</v>
      </c>
      <c r="D7" s="14">
        <f>D9+D10+D11+D12+D13</f>
        <v>316975.2</v>
      </c>
      <c r="E7" s="15"/>
      <c r="F7" s="15">
        <f>(D7/C7)*100</f>
        <v>99.7731792488286</v>
      </c>
    </row>
    <row r="8" spans="1:6" ht="12.75">
      <c r="A8" s="26" t="s">
        <v>122</v>
      </c>
      <c r="B8" s="65" t="s">
        <v>229</v>
      </c>
      <c r="C8" s="12">
        <f>C9+C10+C11+C12+C13</f>
        <v>317695.8</v>
      </c>
      <c r="D8" s="12">
        <f>D9+D10+D11+D12+D13</f>
        <v>316975.2</v>
      </c>
      <c r="E8" s="13"/>
      <c r="F8" s="13">
        <f>(D8/C8)*100</f>
        <v>99.7731792488286</v>
      </c>
    </row>
    <row r="9" spans="1:6" ht="72.75" customHeight="1">
      <c r="A9" s="26" t="s">
        <v>50</v>
      </c>
      <c r="B9" s="65" t="s">
        <v>147</v>
      </c>
      <c r="C9" s="12">
        <v>303100.8</v>
      </c>
      <c r="D9" s="12">
        <v>302920.2</v>
      </c>
      <c r="E9" s="13"/>
      <c r="F9" s="13">
        <f>(D9/C9)*100</f>
        <v>99.94041586165395</v>
      </c>
    </row>
    <row r="10" spans="1:6" ht="95.25" customHeight="1">
      <c r="A10" s="26" t="s">
        <v>230</v>
      </c>
      <c r="B10" s="65" t="s">
        <v>148</v>
      </c>
      <c r="C10" s="12">
        <v>612</v>
      </c>
      <c r="D10" s="12">
        <v>505.9</v>
      </c>
      <c r="E10" s="13"/>
      <c r="F10" s="13">
        <v>0</v>
      </c>
    </row>
    <row r="11" spans="1:6" ht="39" customHeight="1">
      <c r="A11" s="26" t="s">
        <v>231</v>
      </c>
      <c r="B11" s="65" t="s">
        <v>149</v>
      </c>
      <c r="C11" s="12">
        <v>5108</v>
      </c>
      <c r="D11" s="12">
        <v>4841.1</v>
      </c>
      <c r="E11" s="13"/>
      <c r="F11" s="13">
        <f aca="true" t="shared" si="0" ref="F11:F20">(D11/C11)*100</f>
        <v>94.77486296006265</v>
      </c>
    </row>
    <row r="12" spans="1:6" ht="72">
      <c r="A12" s="26" t="s">
        <v>123</v>
      </c>
      <c r="B12" s="65" t="s">
        <v>150</v>
      </c>
      <c r="C12" s="12">
        <v>23</v>
      </c>
      <c r="D12" s="12">
        <v>0</v>
      </c>
      <c r="E12" s="13"/>
      <c r="F12" s="13">
        <f t="shared" si="0"/>
        <v>0</v>
      </c>
    </row>
    <row r="13" spans="1:6" ht="84" customHeight="1">
      <c r="A13" s="26" t="s">
        <v>217</v>
      </c>
      <c r="B13" s="65" t="s">
        <v>218</v>
      </c>
      <c r="C13" s="12">
        <v>8852</v>
      </c>
      <c r="D13" s="12">
        <v>8708</v>
      </c>
      <c r="E13" s="13"/>
      <c r="F13" s="13">
        <f t="shared" si="0"/>
        <v>98.37324898328062</v>
      </c>
    </row>
    <row r="14" spans="1:6" ht="23.25">
      <c r="A14" s="25" t="s">
        <v>1</v>
      </c>
      <c r="B14" s="64" t="s">
        <v>151</v>
      </c>
      <c r="C14" s="14">
        <f>C16+C17+C18+C19</f>
        <v>12755</v>
      </c>
      <c r="D14" s="14">
        <f>D16+D17+D18+D19</f>
        <v>12744.8</v>
      </c>
      <c r="E14" s="15"/>
      <c r="F14" s="15">
        <f t="shared" si="0"/>
        <v>99.92003136025087</v>
      </c>
    </row>
    <row r="15" spans="1:6" ht="24">
      <c r="A15" s="26" t="s">
        <v>124</v>
      </c>
      <c r="B15" s="65" t="s">
        <v>152</v>
      </c>
      <c r="C15" s="12">
        <f>C16+C17+C18+C19</f>
        <v>12755</v>
      </c>
      <c r="D15" s="12">
        <f>D16+D17+D18+D19</f>
        <v>12744.8</v>
      </c>
      <c r="E15" s="13"/>
      <c r="F15" s="13">
        <f t="shared" si="0"/>
        <v>99.92003136025087</v>
      </c>
    </row>
    <row r="16" spans="1:6" ht="60">
      <c r="A16" s="26" t="s">
        <v>2</v>
      </c>
      <c r="B16" s="65" t="s">
        <v>153</v>
      </c>
      <c r="C16" s="12">
        <v>6404</v>
      </c>
      <c r="D16" s="12">
        <v>6389.1</v>
      </c>
      <c r="E16" s="13"/>
      <c r="F16" s="13">
        <f t="shared" si="0"/>
        <v>99.76733291692693</v>
      </c>
    </row>
    <row r="17" spans="1:6" ht="74.25" customHeight="1">
      <c r="A17" s="26" t="s">
        <v>232</v>
      </c>
      <c r="B17" s="65" t="s">
        <v>154</v>
      </c>
      <c r="C17" s="12">
        <v>34.6</v>
      </c>
      <c r="D17" s="12">
        <v>34.5</v>
      </c>
      <c r="E17" s="13"/>
      <c r="F17" s="13">
        <f t="shared" si="0"/>
        <v>99.71098265895954</v>
      </c>
    </row>
    <row r="18" spans="1:6" ht="60">
      <c r="A18" s="26" t="s">
        <v>233</v>
      </c>
      <c r="B18" s="65" t="s">
        <v>155</v>
      </c>
      <c r="C18" s="12">
        <v>7127.4</v>
      </c>
      <c r="D18" s="12">
        <v>7054.2</v>
      </c>
      <c r="E18" s="13"/>
      <c r="F18" s="13">
        <f t="shared" si="0"/>
        <v>98.97297752336056</v>
      </c>
    </row>
    <row r="19" spans="1:6" ht="60">
      <c r="A19" s="26" t="s">
        <v>234</v>
      </c>
      <c r="B19" s="65" t="s">
        <v>156</v>
      </c>
      <c r="C19" s="12">
        <v>-811</v>
      </c>
      <c r="D19" s="12">
        <v>-733</v>
      </c>
      <c r="E19" s="13"/>
      <c r="F19" s="13">
        <f t="shared" si="0"/>
        <v>90.38224414303329</v>
      </c>
    </row>
    <row r="20" spans="1:6" ht="12.75">
      <c r="A20" s="25" t="s">
        <v>16</v>
      </c>
      <c r="B20" s="64" t="s">
        <v>157</v>
      </c>
      <c r="C20" s="14">
        <f>C22+C23+C24+C21</f>
        <v>54325.4</v>
      </c>
      <c r="D20" s="14">
        <f>D22+D23+D24+D21</f>
        <v>54184.4</v>
      </c>
      <c r="E20" s="15"/>
      <c r="F20" s="15">
        <f t="shared" si="0"/>
        <v>99.74045290048485</v>
      </c>
    </row>
    <row r="21" spans="1:6" ht="24">
      <c r="A21" s="26" t="s">
        <v>125</v>
      </c>
      <c r="B21" s="65" t="s">
        <v>158</v>
      </c>
      <c r="C21" s="12">
        <v>46536</v>
      </c>
      <c r="D21" s="12">
        <v>46411.4</v>
      </c>
      <c r="E21" s="15"/>
      <c r="F21" s="13">
        <f>D21/C21*100</f>
        <v>99.73225030084237</v>
      </c>
    </row>
    <row r="22" spans="1:6" ht="25.5" customHeight="1">
      <c r="A22" s="26" t="s">
        <v>26</v>
      </c>
      <c r="B22" s="65" t="s">
        <v>159</v>
      </c>
      <c r="C22" s="12">
        <v>105</v>
      </c>
      <c r="D22" s="12">
        <v>99.1</v>
      </c>
      <c r="E22" s="13"/>
      <c r="F22" s="13">
        <f>(D22/C22)*100</f>
        <v>94.38095238095238</v>
      </c>
    </row>
    <row r="23" spans="1:6" ht="12.75">
      <c r="A23" s="26" t="s">
        <v>143</v>
      </c>
      <c r="B23" s="65" t="s">
        <v>160</v>
      </c>
      <c r="C23" s="12">
        <v>5</v>
      </c>
      <c r="D23" s="12">
        <v>1.1</v>
      </c>
      <c r="E23" s="13"/>
      <c r="F23" s="13">
        <v>0</v>
      </c>
    </row>
    <row r="24" spans="1:6" ht="25.5" customHeight="1">
      <c r="A24" s="26" t="s">
        <v>60</v>
      </c>
      <c r="B24" s="65" t="s">
        <v>161</v>
      </c>
      <c r="C24" s="12">
        <v>7679.4</v>
      </c>
      <c r="D24" s="12">
        <v>7672.8</v>
      </c>
      <c r="E24" s="13"/>
      <c r="F24" s="13">
        <f>(D24/C24)*100</f>
        <v>99.91405578560826</v>
      </c>
    </row>
    <row r="25" spans="1:6" ht="12.75">
      <c r="A25" s="25" t="s">
        <v>17</v>
      </c>
      <c r="B25" s="64" t="s">
        <v>162</v>
      </c>
      <c r="C25" s="14">
        <f>C26+C28+C27</f>
        <v>22276.6</v>
      </c>
      <c r="D25" s="14">
        <f>D26+D28+D27</f>
        <v>21556.100000000002</v>
      </c>
      <c r="E25" s="15"/>
      <c r="F25" s="15">
        <f>(D25/C25)*100</f>
        <v>96.76566441916631</v>
      </c>
    </row>
    <row r="26" spans="1:6" ht="15" customHeight="1">
      <c r="A26" s="26" t="s">
        <v>61</v>
      </c>
      <c r="B26" s="65" t="s">
        <v>163</v>
      </c>
      <c r="C26" s="12">
        <v>5890.8</v>
      </c>
      <c r="D26" s="12">
        <v>5890.4</v>
      </c>
      <c r="E26" s="13"/>
      <c r="F26" s="13">
        <f>(D26/C26)*100</f>
        <v>99.99320975079785</v>
      </c>
    </row>
    <row r="27" spans="1:6" ht="12.75">
      <c r="A27" s="26" t="s">
        <v>5</v>
      </c>
      <c r="B27" s="65" t="s">
        <v>164</v>
      </c>
      <c r="C27" s="12">
        <v>1645</v>
      </c>
      <c r="D27" s="12">
        <v>1396.7</v>
      </c>
      <c r="E27" s="13"/>
      <c r="F27" s="13">
        <f>(D27/C27)*100</f>
        <v>84.90577507598785</v>
      </c>
    </row>
    <row r="28" spans="1:6" ht="13.5" customHeight="1">
      <c r="A28" s="27" t="s">
        <v>18</v>
      </c>
      <c r="B28" s="65" t="s">
        <v>165</v>
      </c>
      <c r="C28" s="12">
        <v>14740.8</v>
      </c>
      <c r="D28" s="12">
        <v>14269</v>
      </c>
      <c r="E28" s="13"/>
      <c r="F28" s="13">
        <f>(D28/C28)*100</f>
        <v>96.79935960056443</v>
      </c>
    </row>
    <row r="29" spans="1:6" ht="12.75">
      <c r="A29" s="25" t="s">
        <v>19</v>
      </c>
      <c r="B29" s="64" t="s">
        <v>166</v>
      </c>
      <c r="C29" s="14">
        <f>C30+C32+C31</f>
        <v>7600</v>
      </c>
      <c r="D29" s="14">
        <f>D30+D32+D31</f>
        <v>7465.1</v>
      </c>
      <c r="E29" s="15">
        <f>E30+E32</f>
        <v>0</v>
      </c>
      <c r="F29" s="15">
        <f>F30</f>
        <v>98.22500000000001</v>
      </c>
    </row>
    <row r="30" spans="1:6" ht="27" customHeight="1">
      <c r="A30" s="28" t="s">
        <v>62</v>
      </c>
      <c r="B30" s="65" t="s">
        <v>167</v>
      </c>
      <c r="C30" s="12">
        <v>7600</v>
      </c>
      <c r="D30" s="12">
        <v>7465.1</v>
      </c>
      <c r="E30" s="13"/>
      <c r="F30" s="13">
        <f>(D30/C30)*100</f>
        <v>98.22500000000001</v>
      </c>
    </row>
    <row r="31" spans="1:6" ht="64.5" customHeight="1" hidden="1">
      <c r="A31" s="26" t="s">
        <v>98</v>
      </c>
      <c r="B31" s="65" t="s">
        <v>168</v>
      </c>
      <c r="C31" s="12">
        <v>0</v>
      </c>
      <c r="D31" s="12">
        <v>0</v>
      </c>
      <c r="E31" s="13"/>
      <c r="F31" s="13" t="e">
        <f>(D31/C31)*100</f>
        <v>#DIV/0!</v>
      </c>
    </row>
    <row r="32" spans="1:6" ht="64.5" customHeight="1" hidden="1">
      <c r="A32" s="28" t="s">
        <v>85</v>
      </c>
      <c r="B32" s="65" t="s">
        <v>169</v>
      </c>
      <c r="C32" s="12">
        <v>0</v>
      </c>
      <c r="D32" s="12">
        <v>0</v>
      </c>
      <c r="E32" s="13"/>
      <c r="F32" s="13" t="e">
        <f>(D32/C32)*100</f>
        <v>#DIV/0!</v>
      </c>
    </row>
    <row r="33" spans="1:6" ht="24" customHeight="1" hidden="1">
      <c r="A33" s="28" t="s">
        <v>126</v>
      </c>
      <c r="B33" s="64" t="s">
        <v>170</v>
      </c>
      <c r="C33" s="14">
        <f>C34</f>
        <v>0</v>
      </c>
      <c r="D33" s="14">
        <f>D34</f>
        <v>0</v>
      </c>
      <c r="E33" s="15"/>
      <c r="F33" s="13" t="e">
        <f>(D33/C33)*100</f>
        <v>#DIV/0!</v>
      </c>
    </row>
    <row r="34" spans="1:6" ht="30" customHeight="1" hidden="1">
      <c r="A34" s="27" t="s">
        <v>127</v>
      </c>
      <c r="B34" s="65" t="s">
        <v>171</v>
      </c>
      <c r="C34" s="12">
        <v>0</v>
      </c>
      <c r="D34" s="12">
        <v>0</v>
      </c>
      <c r="E34" s="13"/>
      <c r="F34" s="13" t="e">
        <f>(D34/C34)*100</f>
        <v>#DIV/0!</v>
      </c>
    </row>
    <row r="35" spans="1:6" s="77" customFormat="1" ht="22.5" customHeight="1">
      <c r="A35" s="73" t="s">
        <v>235</v>
      </c>
      <c r="B35" s="74"/>
      <c r="C35" s="9">
        <f>C7+C14+C20+C25+C29</f>
        <v>414652.8</v>
      </c>
      <c r="D35" s="9">
        <f>D7+D14+D20+D25+D29</f>
        <v>412925.6</v>
      </c>
      <c r="E35" s="10"/>
      <c r="F35" s="75">
        <f>D35/C35</f>
        <v>0.9958345873945623</v>
      </c>
    </row>
    <row r="36" spans="1:6" ht="26.25" customHeight="1">
      <c r="A36" s="25" t="s">
        <v>27</v>
      </c>
      <c r="B36" s="64" t="s">
        <v>172</v>
      </c>
      <c r="C36" s="14">
        <f>C37+C38+C39</f>
        <v>26132</v>
      </c>
      <c r="D36" s="14">
        <f>D37+D38+D39</f>
        <v>25680.8</v>
      </c>
      <c r="E36" s="15"/>
      <c r="F36" s="15">
        <f>(D36/C36)*100</f>
        <v>98.27338129496403</v>
      </c>
    </row>
    <row r="37" spans="1:6" ht="77.25" customHeight="1">
      <c r="A37" s="26" t="s">
        <v>43</v>
      </c>
      <c r="B37" s="65" t="s">
        <v>173</v>
      </c>
      <c r="C37" s="12">
        <v>24182</v>
      </c>
      <c r="D37" s="12">
        <v>23745.8</v>
      </c>
      <c r="E37" s="13"/>
      <c r="F37" s="13">
        <f>(D37/C37)*100</f>
        <v>98.19617897609793</v>
      </c>
    </row>
    <row r="38" spans="1:6" ht="24.75" customHeight="1" hidden="1">
      <c r="A38" s="27" t="s">
        <v>64</v>
      </c>
      <c r="B38" s="65" t="s">
        <v>174</v>
      </c>
      <c r="C38" s="12">
        <v>0</v>
      </c>
      <c r="D38" s="12">
        <v>0</v>
      </c>
      <c r="E38" s="13"/>
      <c r="F38" s="13">
        <v>0</v>
      </c>
    </row>
    <row r="39" spans="1:6" ht="69" customHeight="1">
      <c r="A39" s="26" t="s">
        <v>65</v>
      </c>
      <c r="B39" s="65" t="s">
        <v>175</v>
      </c>
      <c r="C39" s="12">
        <v>1950</v>
      </c>
      <c r="D39" s="12">
        <v>1935</v>
      </c>
      <c r="E39" s="13"/>
      <c r="F39" s="13">
        <f>D39/C39*100</f>
        <v>99.23076923076923</v>
      </c>
    </row>
    <row r="40" spans="1:6" ht="12.75">
      <c r="A40" s="25" t="s">
        <v>28</v>
      </c>
      <c r="B40" s="64" t="s">
        <v>176</v>
      </c>
      <c r="C40" s="14">
        <f>C41</f>
        <v>2422</v>
      </c>
      <c r="D40" s="14">
        <f>D41</f>
        <v>2407.5</v>
      </c>
      <c r="E40" s="15"/>
      <c r="F40" s="15">
        <f>(D40/C40)*100</f>
        <v>99.40132122213046</v>
      </c>
    </row>
    <row r="41" spans="1:6" ht="21.75" customHeight="1">
      <c r="A41" s="26" t="s">
        <v>49</v>
      </c>
      <c r="B41" s="65" t="s">
        <v>177</v>
      </c>
      <c r="C41" s="12">
        <v>2422</v>
      </c>
      <c r="D41" s="12">
        <v>2407.5</v>
      </c>
      <c r="E41" s="13"/>
      <c r="F41" s="13">
        <f>(D41/C41)*100</f>
        <v>99.40132122213046</v>
      </c>
    </row>
    <row r="42" spans="1:6" ht="28.5" customHeight="1">
      <c r="A42" s="25" t="s">
        <v>128</v>
      </c>
      <c r="B42" s="64" t="s">
        <v>178</v>
      </c>
      <c r="C42" s="14">
        <f>C43+C44</f>
        <v>1048.2</v>
      </c>
      <c r="D42" s="14">
        <f>D43+D44</f>
        <v>1047.6</v>
      </c>
      <c r="E42" s="15"/>
      <c r="F42" s="15">
        <f>D42/C42*100</f>
        <v>99.94275901545505</v>
      </c>
    </row>
    <row r="43" spans="1:6" ht="18" customHeight="1">
      <c r="A43" s="27" t="s">
        <v>66</v>
      </c>
      <c r="B43" s="65" t="s">
        <v>179</v>
      </c>
      <c r="C43" s="12">
        <v>24.5</v>
      </c>
      <c r="D43" s="12">
        <v>24.5</v>
      </c>
      <c r="E43" s="13"/>
      <c r="F43" s="13">
        <f>D43/C43*100</f>
        <v>100</v>
      </c>
    </row>
    <row r="44" spans="1:6" ht="15" customHeight="1">
      <c r="A44" s="26" t="s">
        <v>67</v>
      </c>
      <c r="B44" s="65" t="s">
        <v>180</v>
      </c>
      <c r="C44" s="12">
        <v>1023.7</v>
      </c>
      <c r="D44" s="12">
        <v>1023.1</v>
      </c>
      <c r="E44" s="13"/>
      <c r="F44" s="13">
        <f>D44/C44*100</f>
        <v>99.94138907883169</v>
      </c>
    </row>
    <row r="45" spans="1:6" ht="23.25">
      <c r="A45" s="25" t="s">
        <v>35</v>
      </c>
      <c r="B45" s="64" t="s">
        <v>181</v>
      </c>
      <c r="C45" s="14">
        <f>C46+C47+C48</f>
        <v>1064</v>
      </c>
      <c r="D45" s="14">
        <f>D46+D47+D48</f>
        <v>1061.9</v>
      </c>
      <c r="E45" s="15"/>
      <c r="F45" s="15">
        <f>(D45/C45)*100</f>
        <v>99.80263157894737</v>
      </c>
    </row>
    <row r="46" spans="1:6" ht="15" customHeight="1">
      <c r="A46" s="26" t="s">
        <v>68</v>
      </c>
      <c r="B46" s="65" t="s">
        <v>182</v>
      </c>
      <c r="C46" s="12">
        <v>42.4</v>
      </c>
      <c r="D46" s="12">
        <v>41.6</v>
      </c>
      <c r="E46" s="13"/>
      <c r="F46" s="13">
        <f>D46/C46*100</f>
        <v>98.11320754716982</v>
      </c>
    </row>
    <row r="47" spans="1:6" ht="74.25" customHeight="1">
      <c r="A47" s="30" t="s">
        <v>69</v>
      </c>
      <c r="B47" s="65" t="s">
        <v>183</v>
      </c>
      <c r="C47" s="12">
        <v>43</v>
      </c>
      <c r="D47" s="12">
        <v>42.4</v>
      </c>
      <c r="E47" s="13"/>
      <c r="F47" s="13">
        <f>D47/C47*100</f>
        <v>98.60465116279069</v>
      </c>
    </row>
    <row r="48" spans="1:6" ht="30" customHeight="1">
      <c r="A48" s="26" t="s">
        <v>70</v>
      </c>
      <c r="B48" s="65" t="s">
        <v>184</v>
      </c>
      <c r="C48" s="12">
        <v>978.6</v>
      </c>
      <c r="D48" s="12">
        <v>977.9</v>
      </c>
      <c r="E48" s="13"/>
      <c r="F48" s="13">
        <f>D48/C48*100</f>
        <v>99.92846924177395</v>
      </c>
    </row>
    <row r="49" spans="1:6" ht="12.75">
      <c r="A49" s="25" t="s">
        <v>129</v>
      </c>
      <c r="B49" s="64" t="s">
        <v>185</v>
      </c>
      <c r="C49" s="14">
        <f>C50+C69+C71+C70</f>
        <v>536.3</v>
      </c>
      <c r="D49" s="14">
        <f>D50+D69+D71+D70</f>
        <v>495.29999999999995</v>
      </c>
      <c r="E49" s="15"/>
      <c r="F49" s="15">
        <f>(D49/C49)*100</f>
        <v>92.3550251724781</v>
      </c>
    </row>
    <row r="50" spans="1:6" ht="38.25" customHeight="1">
      <c r="A50" s="26" t="s">
        <v>130</v>
      </c>
      <c r="B50" s="65" t="s">
        <v>186</v>
      </c>
      <c r="C50" s="12">
        <f>C51+C52+C53+C55+C57+C59+C61+C63+C65+C68</f>
        <v>267.4</v>
      </c>
      <c r="D50" s="12">
        <f>D51+D52+D53+D55+D57+D59+D61+D63+D65+D68</f>
        <v>235.79999999999998</v>
      </c>
      <c r="E50" s="78">
        <v>51</v>
      </c>
      <c r="F50" s="13">
        <f>(D50/C50)*100</f>
        <v>88.18249813014211</v>
      </c>
    </row>
    <row r="51" spans="1:6" ht="47.25" customHeight="1">
      <c r="A51" s="26" t="s">
        <v>219</v>
      </c>
      <c r="B51" s="65" t="s">
        <v>187</v>
      </c>
      <c r="C51" s="12">
        <v>16.5</v>
      </c>
      <c r="D51" s="12">
        <v>15.2</v>
      </c>
      <c r="E51" s="79">
        <v>22</v>
      </c>
      <c r="F51" s="13">
        <v>0</v>
      </c>
    </row>
    <row r="52" spans="1:6" ht="70.5" customHeight="1">
      <c r="A52" s="26" t="s">
        <v>220</v>
      </c>
      <c r="B52" s="65" t="s">
        <v>188</v>
      </c>
      <c r="C52" s="12">
        <v>19.2</v>
      </c>
      <c r="D52" s="12">
        <v>15.5</v>
      </c>
      <c r="E52" s="79">
        <v>71</v>
      </c>
      <c r="F52" s="13">
        <f>(D52/C52)*100</f>
        <v>80.72916666666667</v>
      </c>
    </row>
    <row r="53" spans="1:6" ht="47.25" customHeight="1">
      <c r="A53" s="26" t="s">
        <v>221</v>
      </c>
      <c r="B53" s="65" t="s">
        <v>189</v>
      </c>
      <c r="C53" s="12">
        <v>7.5</v>
      </c>
      <c r="D53" s="12">
        <v>4.7</v>
      </c>
      <c r="E53" s="79">
        <v>0</v>
      </c>
      <c r="F53" s="13">
        <v>0</v>
      </c>
    </row>
    <row r="54" spans="1:6" ht="76.5" customHeight="1" hidden="1">
      <c r="A54" s="26" t="s">
        <v>222</v>
      </c>
      <c r="B54" s="65" t="s">
        <v>215</v>
      </c>
      <c r="C54" s="12">
        <v>0</v>
      </c>
      <c r="D54" s="12">
        <v>0</v>
      </c>
      <c r="E54" s="79"/>
      <c r="F54" s="13"/>
    </row>
    <row r="55" spans="1:6" ht="51" customHeight="1">
      <c r="A55" s="80" t="s">
        <v>236</v>
      </c>
      <c r="B55" s="65" t="s">
        <v>237</v>
      </c>
      <c r="C55" s="12">
        <v>11</v>
      </c>
      <c r="D55" s="12">
        <v>10</v>
      </c>
      <c r="E55" s="79"/>
      <c r="F55" s="13">
        <v>0</v>
      </c>
    </row>
    <row r="56" spans="1:6" ht="71.25" customHeight="1" hidden="1">
      <c r="A56" s="26" t="s">
        <v>142</v>
      </c>
      <c r="B56" s="65" t="s">
        <v>190</v>
      </c>
      <c r="C56" s="12"/>
      <c r="D56" s="12"/>
      <c r="E56" s="79"/>
      <c r="F56" s="13"/>
    </row>
    <row r="57" spans="1:6" ht="71.25" customHeight="1">
      <c r="A57" s="81" t="s">
        <v>238</v>
      </c>
      <c r="B57" s="65" t="s">
        <v>239</v>
      </c>
      <c r="C57" s="12">
        <v>17</v>
      </c>
      <c r="D57" s="12">
        <v>13.5</v>
      </c>
      <c r="E57" s="79"/>
      <c r="F57" s="13" t="s">
        <v>240</v>
      </c>
    </row>
    <row r="58" spans="1:6" ht="74.25" customHeight="1" hidden="1">
      <c r="A58" s="26" t="s">
        <v>223</v>
      </c>
      <c r="B58" s="65" t="s">
        <v>191</v>
      </c>
      <c r="C58" s="12"/>
      <c r="D58" s="12"/>
      <c r="E58" s="79"/>
      <c r="F58" s="13"/>
    </row>
    <row r="59" spans="1:6" ht="74.25" customHeight="1">
      <c r="A59" s="82" t="s">
        <v>241</v>
      </c>
      <c r="B59" s="83" t="s">
        <v>242</v>
      </c>
      <c r="C59" s="12">
        <v>9.5</v>
      </c>
      <c r="D59" s="12">
        <v>6.9</v>
      </c>
      <c r="E59" s="79"/>
      <c r="F59" s="13">
        <v>21.3</v>
      </c>
    </row>
    <row r="60" spans="1:6" ht="98.25" customHeight="1" hidden="1">
      <c r="A60" s="26" t="s">
        <v>224</v>
      </c>
      <c r="B60" s="65" t="s">
        <v>192</v>
      </c>
      <c r="C60" s="12"/>
      <c r="D60" s="12"/>
      <c r="E60" s="79"/>
      <c r="F60" s="13"/>
    </row>
    <row r="61" spans="1:6" ht="72.75" customHeight="1">
      <c r="A61" s="84" t="s">
        <v>243</v>
      </c>
      <c r="B61" s="83" t="s">
        <v>244</v>
      </c>
      <c r="C61" s="12">
        <v>19.5</v>
      </c>
      <c r="D61" s="12">
        <v>5.8</v>
      </c>
      <c r="E61" s="79"/>
      <c r="F61" s="13">
        <v>0.5</v>
      </c>
    </row>
    <row r="62" spans="1:6" ht="108" customHeight="1" hidden="1">
      <c r="A62" s="26" t="s">
        <v>225</v>
      </c>
      <c r="B62" s="65" t="s">
        <v>193</v>
      </c>
      <c r="C62" s="12"/>
      <c r="D62" s="12"/>
      <c r="E62" s="79"/>
      <c r="F62" s="13"/>
    </row>
    <row r="63" spans="1:6" ht="54.75" customHeight="1">
      <c r="A63" s="85" t="s">
        <v>245</v>
      </c>
      <c r="B63" s="86" t="s">
        <v>246</v>
      </c>
      <c r="C63" s="12">
        <v>4</v>
      </c>
      <c r="D63" s="12">
        <v>2.7</v>
      </c>
      <c r="E63" s="79"/>
      <c r="F63" s="13">
        <v>0</v>
      </c>
    </row>
    <row r="64" spans="1:6" ht="70.5" customHeight="1" hidden="1">
      <c r="A64" s="26" t="s">
        <v>226</v>
      </c>
      <c r="B64" s="65" t="s">
        <v>194</v>
      </c>
      <c r="C64" s="12"/>
      <c r="D64" s="12"/>
      <c r="E64" s="79"/>
      <c r="F64" s="13"/>
    </row>
    <row r="65" spans="1:6" ht="59.25" customHeight="1">
      <c r="A65" s="85" t="s">
        <v>247</v>
      </c>
      <c r="B65" s="86" t="s">
        <v>248</v>
      </c>
      <c r="C65" s="12">
        <v>30</v>
      </c>
      <c r="D65" s="12">
        <v>28.4</v>
      </c>
      <c r="E65" s="79"/>
      <c r="F65" s="13">
        <v>1.2</v>
      </c>
    </row>
    <row r="66" spans="1:6" ht="84" customHeight="1" hidden="1">
      <c r="A66" s="26" t="s">
        <v>227</v>
      </c>
      <c r="B66" s="65" t="s">
        <v>195</v>
      </c>
      <c r="C66" s="12"/>
      <c r="D66" s="12"/>
      <c r="E66" s="79"/>
      <c r="F66" s="13"/>
    </row>
    <row r="67" spans="1:6" ht="51" customHeight="1" hidden="1">
      <c r="A67" s="26" t="s">
        <v>131</v>
      </c>
      <c r="B67" s="65" t="s">
        <v>196</v>
      </c>
      <c r="C67" s="12">
        <v>0</v>
      </c>
      <c r="D67" s="12">
        <v>0</v>
      </c>
      <c r="E67" s="79">
        <v>347.5</v>
      </c>
      <c r="F67" s="13" t="e">
        <f aca="true" t="shared" si="1" ref="F67:F73">D67/C67*100</f>
        <v>#DIV/0!</v>
      </c>
    </row>
    <row r="68" spans="1:6" ht="60.75" customHeight="1">
      <c r="A68" s="27" t="s">
        <v>228</v>
      </c>
      <c r="B68" s="65" t="s">
        <v>197</v>
      </c>
      <c r="C68" s="12">
        <v>133.2</v>
      </c>
      <c r="D68" s="12">
        <v>133.1</v>
      </c>
      <c r="E68" s="79">
        <v>87.6</v>
      </c>
      <c r="F68" s="13">
        <f t="shared" si="1"/>
        <v>99.92492492492492</v>
      </c>
    </row>
    <row r="69" spans="1:6" ht="35.25" customHeight="1">
      <c r="A69" s="26" t="s">
        <v>132</v>
      </c>
      <c r="B69" s="65" t="s">
        <v>198</v>
      </c>
      <c r="C69" s="12">
        <v>75.1</v>
      </c>
      <c r="D69" s="12">
        <v>75.1</v>
      </c>
      <c r="E69" s="79">
        <v>221.8</v>
      </c>
      <c r="F69" s="13">
        <f t="shared" si="1"/>
        <v>100</v>
      </c>
    </row>
    <row r="70" spans="1:6" ht="99.75" customHeight="1">
      <c r="A70" s="26" t="s">
        <v>138</v>
      </c>
      <c r="B70" s="65" t="s">
        <v>199</v>
      </c>
      <c r="C70" s="12">
        <v>123.6</v>
      </c>
      <c r="D70" s="12">
        <v>123.5</v>
      </c>
      <c r="E70" s="12">
        <v>3536.16</v>
      </c>
      <c r="F70" s="13">
        <f t="shared" si="1"/>
        <v>99.91909385113269</v>
      </c>
    </row>
    <row r="71" spans="1:6" ht="25.5" customHeight="1">
      <c r="A71" s="26" t="s">
        <v>133</v>
      </c>
      <c r="B71" s="65" t="s">
        <v>200</v>
      </c>
      <c r="C71" s="12">
        <v>70.2</v>
      </c>
      <c r="D71" s="12">
        <v>60.9</v>
      </c>
      <c r="E71" s="79">
        <v>68.4</v>
      </c>
      <c r="F71" s="13">
        <f t="shared" si="1"/>
        <v>86.75213675213675</v>
      </c>
    </row>
    <row r="72" spans="1:6" ht="18" customHeight="1">
      <c r="A72" s="25" t="s">
        <v>78</v>
      </c>
      <c r="B72" s="66" t="s">
        <v>201</v>
      </c>
      <c r="C72" s="14">
        <v>1077.9</v>
      </c>
      <c r="D72" s="14">
        <v>1077.9</v>
      </c>
      <c r="E72" s="15"/>
      <c r="F72" s="15">
        <f t="shared" si="1"/>
        <v>100</v>
      </c>
    </row>
    <row r="73" spans="1:6" ht="19.5" customHeight="1">
      <c r="A73" s="25" t="s">
        <v>212</v>
      </c>
      <c r="B73" s="66" t="s">
        <v>213</v>
      </c>
      <c r="C73" s="14">
        <v>159.1</v>
      </c>
      <c r="D73" s="14">
        <v>159.1</v>
      </c>
      <c r="E73" s="15"/>
      <c r="F73" s="13">
        <f t="shared" si="1"/>
        <v>100</v>
      </c>
    </row>
    <row r="74" spans="1:6" ht="25.5" customHeight="1">
      <c r="A74" s="87" t="s">
        <v>249</v>
      </c>
      <c r="B74" s="87"/>
      <c r="C74" s="9">
        <f>C36+C40+C42+C45+C49+C72+C73</f>
        <v>32439.5</v>
      </c>
      <c r="D74" s="9">
        <f>D36+D40+D42+D45+D49+D72+D73</f>
        <v>31930.1</v>
      </c>
      <c r="E74" s="9">
        <f>E36+E40+E42+E45+E49+E72</f>
        <v>0</v>
      </c>
      <c r="F74" s="75">
        <f>D74/C74</f>
        <v>0.9842969219624224</v>
      </c>
    </row>
    <row r="75" spans="1:6" s="89" customFormat="1" ht="33" customHeight="1">
      <c r="A75" s="87" t="s">
        <v>51</v>
      </c>
      <c r="B75" s="87"/>
      <c r="C75" s="9">
        <f>C7+C14+C20+C25+C29+C36+C40+C42+C45+C49+C72+C33+C73</f>
        <v>447092.3</v>
      </c>
      <c r="D75" s="9">
        <f>D7+D14+D20+D25+D29+D36+D40+D42+D45+D49+D72+D33+D73</f>
        <v>444855.69999999995</v>
      </c>
      <c r="E75" s="10"/>
      <c r="F75" s="10">
        <f>D75/C75*100</f>
        <v>99.49974535459457</v>
      </c>
    </row>
    <row r="76" spans="1:6" ht="21" customHeight="1">
      <c r="A76" s="87" t="s">
        <v>32</v>
      </c>
      <c r="B76" s="64" t="s">
        <v>202</v>
      </c>
      <c r="C76" s="9">
        <f>C77+C84+C85</f>
        <v>2208116.9</v>
      </c>
      <c r="D76" s="9">
        <f>D77+D84+D85</f>
        <v>2112951.6</v>
      </c>
      <c r="E76" s="10"/>
      <c r="F76" s="10">
        <f>D76/C76*100</f>
        <v>95.69020553214371</v>
      </c>
    </row>
    <row r="77" spans="1:6" ht="24.75" customHeight="1">
      <c r="A77" s="31" t="s">
        <v>79</v>
      </c>
      <c r="B77" s="64" t="s">
        <v>203</v>
      </c>
      <c r="C77" s="14">
        <f>C78+C81+C82+C83</f>
        <v>2187318.5</v>
      </c>
      <c r="D77" s="14">
        <f>D78+D81+D82+D83</f>
        <v>2096727.0000000002</v>
      </c>
      <c r="E77" s="15"/>
      <c r="F77" s="15">
        <f>D77/C77*100</f>
        <v>95.85833064549128</v>
      </c>
    </row>
    <row r="78" spans="1:6" ht="24.75" customHeight="1">
      <c r="A78" s="26" t="s">
        <v>80</v>
      </c>
      <c r="B78" s="65" t="s">
        <v>204</v>
      </c>
      <c r="C78" s="14">
        <f>C79+C80</f>
        <v>572099</v>
      </c>
      <c r="D78" s="14">
        <f>D79+D80</f>
        <v>572099</v>
      </c>
      <c r="E78" s="90">
        <f>E79</f>
        <v>0</v>
      </c>
      <c r="F78" s="90">
        <f>F79</f>
        <v>100</v>
      </c>
    </row>
    <row r="79" spans="1:6" ht="18" customHeight="1">
      <c r="A79" s="26" t="s">
        <v>86</v>
      </c>
      <c r="B79" s="65" t="s">
        <v>205</v>
      </c>
      <c r="C79" s="12">
        <v>393813</v>
      </c>
      <c r="D79" s="12">
        <v>393813</v>
      </c>
      <c r="E79" s="13"/>
      <c r="F79" s="13">
        <f aca="true" t="shared" si="2" ref="F79:F84">D79/C79*100</f>
        <v>100</v>
      </c>
    </row>
    <row r="80" spans="1:6" ht="24" customHeight="1">
      <c r="A80" s="26" t="s">
        <v>141</v>
      </c>
      <c r="B80" s="65" t="s">
        <v>206</v>
      </c>
      <c r="C80" s="91">
        <v>178286</v>
      </c>
      <c r="D80" s="91">
        <v>178286</v>
      </c>
      <c r="E80" s="61"/>
      <c r="F80" s="13">
        <f t="shared" si="2"/>
        <v>100</v>
      </c>
    </row>
    <row r="81" spans="1:6" ht="28.5" customHeight="1">
      <c r="A81" s="26" t="s">
        <v>53</v>
      </c>
      <c r="B81" s="65" t="s">
        <v>207</v>
      </c>
      <c r="C81" s="12">
        <v>387375</v>
      </c>
      <c r="D81" s="12">
        <v>308405.3</v>
      </c>
      <c r="E81" s="13"/>
      <c r="F81" s="13">
        <f t="shared" si="2"/>
        <v>79.6141464988706</v>
      </c>
    </row>
    <row r="82" spans="1:6" ht="21.75" customHeight="1">
      <c r="A82" s="26" t="s">
        <v>81</v>
      </c>
      <c r="B82" s="65" t="s">
        <v>208</v>
      </c>
      <c r="C82" s="12">
        <v>1093050.9</v>
      </c>
      <c r="D82" s="12">
        <v>1082124.1</v>
      </c>
      <c r="E82" s="13"/>
      <c r="F82" s="13">
        <f t="shared" si="2"/>
        <v>99.00033932546053</v>
      </c>
    </row>
    <row r="83" spans="1:6" ht="12.75">
      <c r="A83" s="26" t="s">
        <v>34</v>
      </c>
      <c r="B83" s="65" t="s">
        <v>209</v>
      </c>
      <c r="C83" s="12">
        <v>134793.6</v>
      </c>
      <c r="D83" s="12">
        <v>134098.6</v>
      </c>
      <c r="E83" s="13"/>
      <c r="F83" s="13">
        <f t="shared" si="2"/>
        <v>99.48439688531207</v>
      </c>
    </row>
    <row r="84" spans="1:6" ht="12.75">
      <c r="A84" s="26" t="s">
        <v>87</v>
      </c>
      <c r="B84" s="65" t="s">
        <v>210</v>
      </c>
      <c r="C84" s="12">
        <v>20798.4</v>
      </c>
      <c r="D84" s="12">
        <v>17298</v>
      </c>
      <c r="E84" s="13"/>
      <c r="F84" s="13">
        <f t="shared" si="2"/>
        <v>83.16985921994</v>
      </c>
    </row>
    <row r="85" spans="1:6" ht="35.25" customHeight="1">
      <c r="A85" s="26" t="s">
        <v>56</v>
      </c>
      <c r="B85" s="65" t="s">
        <v>211</v>
      </c>
      <c r="C85" s="12"/>
      <c r="D85" s="12">
        <v>-1073.4</v>
      </c>
      <c r="E85" s="13"/>
      <c r="F85" s="13"/>
    </row>
    <row r="86" spans="1:6" ht="15">
      <c r="A86" s="87" t="s">
        <v>20</v>
      </c>
      <c r="B86" s="64"/>
      <c r="C86" s="9">
        <f>C75+C76</f>
        <v>2655209.1999999997</v>
      </c>
      <c r="D86" s="9">
        <f>D75+D76</f>
        <v>2557807.3</v>
      </c>
      <c r="E86" s="10"/>
      <c r="F86" s="10">
        <f>D86/C86*100</f>
        <v>96.33166757632506</v>
      </c>
    </row>
    <row r="87" spans="1:6" ht="12.75">
      <c r="A87" s="87" t="s">
        <v>21</v>
      </c>
      <c r="B87" s="67"/>
      <c r="C87" s="14"/>
      <c r="D87" s="14"/>
      <c r="E87" s="15"/>
      <c r="F87" s="15"/>
    </row>
    <row r="88" spans="1:6" ht="12.75">
      <c r="A88" s="26" t="s">
        <v>29</v>
      </c>
      <c r="B88" s="68">
        <v>100</v>
      </c>
      <c r="C88" s="12">
        <v>129169</v>
      </c>
      <c r="D88" s="12">
        <v>127827.9</v>
      </c>
      <c r="E88" s="13"/>
      <c r="F88" s="13">
        <f aca="true" t="shared" si="3" ref="F88:F94">(D88/C88)*100</f>
        <v>98.96174778778189</v>
      </c>
    </row>
    <row r="89" spans="1:6" ht="24">
      <c r="A89" s="26" t="s">
        <v>30</v>
      </c>
      <c r="B89" s="68">
        <v>300</v>
      </c>
      <c r="C89" s="12">
        <v>13017.7</v>
      </c>
      <c r="D89" s="12">
        <v>12950.4</v>
      </c>
      <c r="E89" s="13"/>
      <c r="F89" s="13">
        <f t="shared" si="3"/>
        <v>99.48301159190946</v>
      </c>
    </row>
    <row r="90" spans="1:6" ht="12.75">
      <c r="A90" s="26" t="s">
        <v>31</v>
      </c>
      <c r="B90" s="68">
        <v>400</v>
      </c>
      <c r="C90" s="12">
        <v>202261.4</v>
      </c>
      <c r="D90" s="12">
        <v>193700.8</v>
      </c>
      <c r="E90" s="13"/>
      <c r="F90" s="13">
        <f t="shared" si="3"/>
        <v>95.76755624157649</v>
      </c>
    </row>
    <row r="91" spans="1:6" ht="12.75">
      <c r="A91" s="26" t="s">
        <v>266</v>
      </c>
      <c r="B91" s="68">
        <v>600</v>
      </c>
      <c r="C91" s="12">
        <v>550.6</v>
      </c>
      <c r="D91" s="12">
        <v>0</v>
      </c>
      <c r="E91" s="13"/>
      <c r="F91" s="13"/>
    </row>
    <row r="92" spans="1:6" ht="12.75">
      <c r="A92" s="26" t="s">
        <v>39</v>
      </c>
      <c r="B92" s="68">
        <v>500</v>
      </c>
      <c r="C92" s="12">
        <v>632994</v>
      </c>
      <c r="D92" s="12">
        <v>535947.2</v>
      </c>
      <c r="E92" s="13"/>
      <c r="F92" s="13">
        <f t="shared" si="3"/>
        <v>84.66860665345959</v>
      </c>
    </row>
    <row r="93" spans="1:6" ht="12.75">
      <c r="A93" s="26" t="s">
        <v>22</v>
      </c>
      <c r="B93" s="68">
        <v>700</v>
      </c>
      <c r="C93" s="12">
        <v>1125518.7</v>
      </c>
      <c r="D93" s="12">
        <v>1114077.8</v>
      </c>
      <c r="E93" s="13"/>
      <c r="F93" s="13">
        <f t="shared" si="3"/>
        <v>98.9834997854767</v>
      </c>
    </row>
    <row r="94" spans="1:6" ht="12.75">
      <c r="A94" s="26" t="s">
        <v>134</v>
      </c>
      <c r="B94" s="68">
        <v>800</v>
      </c>
      <c r="C94" s="12">
        <v>107265.8</v>
      </c>
      <c r="D94" s="12">
        <v>106652.8</v>
      </c>
      <c r="E94" s="13"/>
      <c r="F94" s="13">
        <f t="shared" si="3"/>
        <v>99.42852241814259</v>
      </c>
    </row>
    <row r="95" spans="1:6" ht="12.75" customHeight="1" hidden="1">
      <c r="A95" s="26" t="s">
        <v>37</v>
      </c>
      <c r="B95" s="68">
        <v>900</v>
      </c>
      <c r="C95" s="12"/>
      <c r="D95" s="12"/>
      <c r="E95" s="13"/>
      <c r="F95" s="13"/>
    </row>
    <row r="96" spans="1:6" ht="12.75" customHeight="1" hidden="1">
      <c r="A96" s="26" t="s">
        <v>37</v>
      </c>
      <c r="B96" s="68">
        <v>900</v>
      </c>
      <c r="C96" s="12">
        <v>0</v>
      </c>
      <c r="D96" s="12">
        <v>0</v>
      </c>
      <c r="E96" s="13"/>
      <c r="F96" s="13"/>
    </row>
    <row r="97" spans="1:6" ht="12.75">
      <c r="A97" s="26" t="s">
        <v>23</v>
      </c>
      <c r="B97" s="68">
        <v>1000</v>
      </c>
      <c r="C97" s="12">
        <v>373974.2</v>
      </c>
      <c r="D97" s="12">
        <v>371334.8</v>
      </c>
      <c r="E97" s="13"/>
      <c r="F97" s="13">
        <f>(D97/C97)*100</f>
        <v>99.2942293880166</v>
      </c>
    </row>
    <row r="98" spans="1:6" ht="12.75">
      <c r="A98" s="26" t="s">
        <v>46</v>
      </c>
      <c r="B98" s="68">
        <v>1100</v>
      </c>
      <c r="C98" s="12">
        <v>55548.4</v>
      </c>
      <c r="D98" s="12">
        <v>55092.2</v>
      </c>
      <c r="E98" s="13"/>
      <c r="F98" s="13">
        <f>(D98/C98)*100</f>
        <v>99.17873422096766</v>
      </c>
    </row>
    <row r="99" spans="1:6" ht="12.75">
      <c r="A99" s="26" t="s">
        <v>47</v>
      </c>
      <c r="B99" s="68">
        <v>1200</v>
      </c>
      <c r="C99" s="12">
        <v>11437</v>
      </c>
      <c r="D99" s="12">
        <v>11430.4</v>
      </c>
      <c r="E99" s="13"/>
      <c r="F99" s="13">
        <f>(D99/C99)*100</f>
        <v>99.94229255923756</v>
      </c>
    </row>
    <row r="100" spans="1:6" ht="26.25">
      <c r="A100" s="70" t="s">
        <v>256</v>
      </c>
      <c r="B100" s="68">
        <v>1300</v>
      </c>
      <c r="C100" s="12">
        <v>14.2</v>
      </c>
      <c r="D100" s="12">
        <v>14.2</v>
      </c>
      <c r="E100" s="13"/>
      <c r="F100" s="13">
        <f>(D100/C100)*100</f>
        <v>100</v>
      </c>
    </row>
    <row r="101" spans="1:6" ht="15">
      <c r="A101" s="87" t="s">
        <v>24</v>
      </c>
      <c r="B101" s="64"/>
      <c r="C101" s="9">
        <f>SUM(C88:C100)</f>
        <v>2651751</v>
      </c>
      <c r="D101" s="9">
        <f>SUM(D88:D100)</f>
        <v>2529028.5000000005</v>
      </c>
      <c r="E101" s="10">
        <f>SUM(E88:E100)</f>
        <v>0</v>
      </c>
      <c r="F101" s="10">
        <f>D101/C101*100</f>
        <v>95.3720202236183</v>
      </c>
    </row>
    <row r="102" spans="1:6" ht="21.75" customHeight="1">
      <c r="A102" s="50"/>
      <c r="B102" s="69"/>
      <c r="C102" s="51"/>
      <c r="D102" s="52"/>
      <c r="E102" s="53"/>
      <c r="F102" s="53"/>
    </row>
    <row r="103" spans="1:3" ht="23.25">
      <c r="A103" s="33" t="s">
        <v>7</v>
      </c>
      <c r="B103" s="34">
        <f>C101-C86</f>
        <v>-3458.1999999997206</v>
      </c>
      <c r="C103" s="34">
        <f>D101-D86</f>
        <v>-28778.799999999348</v>
      </c>
    </row>
    <row r="104" spans="1:6" ht="24">
      <c r="A104" s="37" t="s">
        <v>8</v>
      </c>
      <c r="B104" s="38">
        <f>B105+B108</f>
        <v>0</v>
      </c>
      <c r="C104" s="39">
        <f>C105+C108</f>
        <v>0</v>
      </c>
      <c r="F104" s="35"/>
    </row>
    <row r="105" spans="1:3" ht="13.5">
      <c r="A105" s="33" t="s">
        <v>9</v>
      </c>
      <c r="B105" s="40">
        <f>B106+B107</f>
        <v>0</v>
      </c>
      <c r="C105" s="41">
        <v>0</v>
      </c>
    </row>
    <row r="106" spans="1:6" ht="24">
      <c r="A106" s="26" t="s">
        <v>144</v>
      </c>
      <c r="B106" s="42">
        <v>0</v>
      </c>
      <c r="C106" s="43">
        <v>0</v>
      </c>
      <c r="F106" s="35"/>
    </row>
    <row r="107" spans="1:3" ht="24" hidden="1">
      <c r="A107" s="26" t="s">
        <v>135</v>
      </c>
      <c r="B107" s="38"/>
      <c r="C107" s="44"/>
    </row>
    <row r="108" spans="1:3" ht="23.25" hidden="1">
      <c r="A108" s="33" t="s">
        <v>136</v>
      </c>
      <c r="B108" s="45">
        <f>B109+B110</f>
        <v>0</v>
      </c>
      <c r="C108" s="46">
        <f>C109+C110</f>
        <v>0</v>
      </c>
    </row>
    <row r="109" spans="1:3" ht="37.5" customHeight="1" hidden="1">
      <c r="A109" s="26" t="s">
        <v>214</v>
      </c>
      <c r="B109" s="38"/>
      <c r="C109" s="44"/>
    </row>
    <row r="110" spans="1:3" ht="36" hidden="1">
      <c r="A110" s="26" t="s">
        <v>140</v>
      </c>
      <c r="B110" s="38"/>
      <c r="C110" s="44"/>
    </row>
    <row r="111" spans="1:3" ht="23.25" hidden="1">
      <c r="A111" s="25" t="s">
        <v>82</v>
      </c>
      <c r="B111" s="34">
        <v>0</v>
      </c>
      <c r="C111" s="47">
        <v>0</v>
      </c>
    </row>
    <row r="112" spans="1:3" ht="23.25">
      <c r="A112" s="33" t="s">
        <v>255</v>
      </c>
      <c r="B112" s="34">
        <f>B103-B104</f>
        <v>-3458.1999999997206</v>
      </c>
      <c r="C112" s="63">
        <f>C103-C104</f>
        <v>-28778.799999999348</v>
      </c>
    </row>
  </sheetData>
  <sheetProtection/>
  <mergeCells count="6">
    <mergeCell ref="A1:F1"/>
    <mergeCell ref="A2:A5"/>
    <mergeCell ref="B2:B5"/>
    <mergeCell ref="C2:C5"/>
    <mergeCell ref="D2:D5"/>
    <mergeCell ref="F2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H75" sqref="H75"/>
    </sheetView>
  </sheetViews>
  <sheetFormatPr defaultColWidth="9.00390625" defaultRowHeight="12.75"/>
  <cols>
    <col min="1" max="1" width="49.50390625" style="48" customWidth="1"/>
    <col min="2" max="2" width="15.375" style="49" customWidth="1"/>
    <col min="3" max="3" width="15.375" style="49" hidden="1" customWidth="1"/>
    <col min="4" max="4" width="17.00390625" style="35" customWidth="1"/>
    <col min="5" max="5" width="13.875" style="36" hidden="1" customWidth="1"/>
    <col min="6" max="6" width="13.625" style="36" customWidth="1"/>
    <col min="7" max="7" width="9.125" style="22" customWidth="1"/>
    <col min="8" max="16384" width="8.875" style="22" customWidth="1"/>
  </cols>
  <sheetData>
    <row r="1" spans="1:6" ht="39" customHeight="1" thickBot="1">
      <c r="A1" s="96" t="s">
        <v>94</v>
      </c>
      <c r="B1" s="96"/>
      <c r="C1" s="96"/>
      <c r="D1" s="96"/>
      <c r="E1" s="96"/>
      <c r="F1" s="96"/>
    </row>
    <row r="2" spans="1:6" ht="12.75">
      <c r="A2" s="93" t="s">
        <v>15</v>
      </c>
      <c r="B2" s="97" t="s">
        <v>95</v>
      </c>
      <c r="C2" s="1"/>
      <c r="D2" s="100" t="s">
        <v>96</v>
      </c>
      <c r="E2" s="2"/>
      <c r="F2" s="103" t="s">
        <v>0</v>
      </c>
    </row>
    <row r="3" spans="1:6" ht="12.75" customHeight="1">
      <c r="A3" s="94"/>
      <c r="B3" s="98"/>
      <c r="C3" s="3"/>
      <c r="D3" s="101"/>
      <c r="E3" s="4"/>
      <c r="F3" s="104"/>
    </row>
    <row r="4" spans="1:6" ht="12.75">
      <c r="A4" s="94"/>
      <c r="B4" s="98"/>
      <c r="C4" s="3"/>
      <c r="D4" s="101"/>
      <c r="E4" s="4"/>
      <c r="F4" s="104"/>
    </row>
    <row r="5" spans="1:6" ht="26.25" customHeight="1">
      <c r="A5" s="95"/>
      <c r="B5" s="99"/>
      <c r="C5" s="5"/>
      <c r="D5" s="102"/>
      <c r="E5" s="6"/>
      <c r="F5" s="105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B8+B9+B10+B11</f>
        <v>210672</v>
      </c>
      <c r="C7" s="9"/>
      <c r="D7" s="9">
        <f>D8+D9+D10+D11+D12</f>
        <v>60763.9</v>
      </c>
      <c r="E7" s="10"/>
      <c r="F7" s="11">
        <f aca="true" t="shared" si="0" ref="F7:F17">(D7/B7)*100</f>
        <v>28.842893217893216</v>
      </c>
    </row>
    <row r="8" spans="1:6" ht="60" customHeight="1">
      <c r="A8" s="26" t="s">
        <v>50</v>
      </c>
      <c r="B8" s="12">
        <v>209392</v>
      </c>
      <c r="C8" s="12"/>
      <c r="D8" s="12">
        <v>60590.5</v>
      </c>
      <c r="E8" s="13"/>
      <c r="F8" s="13">
        <f t="shared" si="0"/>
        <v>28.93639680599068</v>
      </c>
    </row>
    <row r="9" spans="1:6" ht="93" customHeight="1">
      <c r="A9" s="26" t="s">
        <v>40</v>
      </c>
      <c r="B9" s="12">
        <v>106</v>
      </c>
      <c r="C9" s="12"/>
      <c r="D9" s="12">
        <v>7.6</v>
      </c>
      <c r="E9" s="13"/>
      <c r="F9" s="13">
        <f t="shared" si="0"/>
        <v>7.169811320754717</v>
      </c>
    </row>
    <row r="10" spans="1:6" ht="36.75" customHeight="1">
      <c r="A10" s="26" t="s">
        <v>41</v>
      </c>
      <c r="B10" s="12">
        <v>1074</v>
      </c>
      <c r="C10" s="12"/>
      <c r="D10" s="12">
        <v>257.1</v>
      </c>
      <c r="E10" s="13"/>
      <c r="F10" s="13">
        <f t="shared" si="0"/>
        <v>23.93854748603352</v>
      </c>
    </row>
    <row r="11" spans="1:6" ht="72">
      <c r="A11" s="26" t="s">
        <v>58</v>
      </c>
      <c r="B11" s="12">
        <v>100</v>
      </c>
      <c r="C11" s="12"/>
      <c r="D11" s="12">
        <v>3.4</v>
      </c>
      <c r="E11" s="13"/>
      <c r="F11" s="13">
        <f t="shared" si="0"/>
        <v>3.4000000000000004</v>
      </c>
    </row>
    <row r="12" spans="1:6" ht="59.25" customHeight="1">
      <c r="A12" s="26" t="s">
        <v>97</v>
      </c>
      <c r="B12" s="12"/>
      <c r="C12" s="12"/>
      <c r="D12" s="12">
        <v>-94.7</v>
      </c>
      <c r="E12" s="13"/>
      <c r="F12" s="13"/>
    </row>
    <row r="13" spans="1:6" ht="23.25">
      <c r="A13" s="25" t="s">
        <v>1</v>
      </c>
      <c r="B13" s="14">
        <f>B14+B15+B16+B17</f>
        <v>8307</v>
      </c>
      <c r="C13" s="14"/>
      <c r="D13" s="14">
        <f>D14+D15+D16+D17</f>
        <v>2198.9</v>
      </c>
      <c r="E13" s="15"/>
      <c r="F13" s="15">
        <f t="shared" si="0"/>
        <v>26.47044661129168</v>
      </c>
    </row>
    <row r="14" spans="1:6" ht="48">
      <c r="A14" s="26" t="s">
        <v>2</v>
      </c>
      <c r="B14" s="12">
        <v>2953</v>
      </c>
      <c r="C14" s="12"/>
      <c r="D14" s="12">
        <v>966</v>
      </c>
      <c r="E14" s="13"/>
      <c r="F14" s="13">
        <f t="shared" si="0"/>
        <v>32.71249576701659</v>
      </c>
    </row>
    <row r="15" spans="1:6" ht="74.25" customHeight="1">
      <c r="A15" s="26" t="s">
        <v>3</v>
      </c>
      <c r="B15" s="12">
        <v>21</v>
      </c>
      <c r="C15" s="12"/>
      <c r="D15" s="12">
        <v>6.7</v>
      </c>
      <c r="E15" s="13"/>
      <c r="F15" s="13">
        <f t="shared" si="0"/>
        <v>31.90476190476191</v>
      </c>
    </row>
    <row r="16" spans="1:6" ht="48">
      <c r="A16" s="26" t="s">
        <v>57</v>
      </c>
      <c r="B16" s="12">
        <v>5882</v>
      </c>
      <c r="C16" s="12"/>
      <c r="D16" s="12">
        <v>1416.3</v>
      </c>
      <c r="E16" s="13"/>
      <c r="F16" s="13">
        <f t="shared" si="0"/>
        <v>24.07854471268276</v>
      </c>
    </row>
    <row r="17" spans="1:6" ht="48">
      <c r="A17" s="26" t="s">
        <v>4</v>
      </c>
      <c r="B17" s="12">
        <v>-549</v>
      </c>
      <c r="C17" s="12"/>
      <c r="D17" s="12">
        <v>-190.1</v>
      </c>
      <c r="E17" s="13"/>
      <c r="F17" s="13">
        <f t="shared" si="0"/>
        <v>34.626593806921676</v>
      </c>
    </row>
    <row r="18" spans="1:6" ht="15">
      <c r="A18" s="25" t="s">
        <v>16</v>
      </c>
      <c r="B18" s="9">
        <f>B20+B21+B22+B19</f>
        <v>35133</v>
      </c>
      <c r="C18" s="9"/>
      <c r="D18" s="9">
        <f>D20+D21+D22+D19</f>
        <v>8081.199999999999</v>
      </c>
      <c r="E18" s="10"/>
      <c r="F18" s="11">
        <f>(D18/B18)*100</f>
        <v>23.001736259357298</v>
      </c>
    </row>
    <row r="19" spans="1:6" ht="24">
      <c r="A19" s="26" t="s">
        <v>88</v>
      </c>
      <c r="B19" s="12">
        <v>10972</v>
      </c>
      <c r="C19" s="12"/>
      <c r="D19" s="12">
        <v>3338.1</v>
      </c>
      <c r="E19" s="10"/>
      <c r="F19" s="11"/>
    </row>
    <row r="20" spans="1:6" ht="24">
      <c r="A20" s="26" t="s">
        <v>26</v>
      </c>
      <c r="B20" s="12">
        <v>23980</v>
      </c>
      <c r="C20" s="12"/>
      <c r="D20" s="12">
        <v>4700.9</v>
      </c>
      <c r="E20" s="13"/>
      <c r="F20" s="13">
        <f>(D20/B20)*100</f>
        <v>19.60341951626355</v>
      </c>
    </row>
    <row r="21" spans="1:6" ht="12.75">
      <c r="A21" s="26" t="s">
        <v>42</v>
      </c>
      <c r="B21" s="12">
        <v>30</v>
      </c>
      <c r="C21" s="12"/>
      <c r="D21" s="12">
        <v>0</v>
      </c>
      <c r="E21" s="13"/>
      <c r="F21" s="13">
        <v>0</v>
      </c>
    </row>
    <row r="22" spans="1:6" ht="25.5" customHeight="1">
      <c r="A22" s="26" t="s">
        <v>60</v>
      </c>
      <c r="B22" s="12">
        <v>151</v>
      </c>
      <c r="C22" s="12"/>
      <c r="D22" s="12">
        <v>42.2</v>
      </c>
      <c r="E22" s="13"/>
      <c r="F22" s="13">
        <f>(D22/B22)*100</f>
        <v>27.94701986754967</v>
      </c>
    </row>
    <row r="23" spans="1:6" ht="15">
      <c r="A23" s="25" t="s">
        <v>17</v>
      </c>
      <c r="B23" s="9">
        <f>B24+B26+B25</f>
        <v>28334</v>
      </c>
      <c r="C23" s="9"/>
      <c r="D23" s="9">
        <f>D24+D26+D25</f>
        <v>5324.2</v>
      </c>
      <c r="E23" s="10"/>
      <c r="F23" s="10">
        <f>(D23/B23)*100</f>
        <v>18.790851979953413</v>
      </c>
    </row>
    <row r="24" spans="1:6" ht="15" customHeight="1">
      <c r="A24" s="26" t="s">
        <v>61</v>
      </c>
      <c r="B24" s="12">
        <v>3325</v>
      </c>
      <c r="C24" s="12"/>
      <c r="D24" s="12">
        <v>807.7</v>
      </c>
      <c r="E24" s="13"/>
      <c r="F24" s="13">
        <f>(D24/B24)*100</f>
        <v>24.29172932330827</v>
      </c>
    </row>
    <row r="25" spans="1:6" ht="12.75">
      <c r="A25" s="26" t="s">
        <v>5</v>
      </c>
      <c r="B25" s="12">
        <v>1428</v>
      </c>
      <c r="C25" s="12"/>
      <c r="D25" s="12">
        <v>191.6</v>
      </c>
      <c r="E25" s="13"/>
      <c r="F25" s="13">
        <f>(D25/B25)*100</f>
        <v>13.417366946778712</v>
      </c>
    </row>
    <row r="26" spans="1:6" ht="13.5" customHeight="1">
      <c r="A26" s="27" t="s">
        <v>18</v>
      </c>
      <c r="B26" s="12">
        <v>23581</v>
      </c>
      <c r="C26" s="12"/>
      <c r="D26" s="12">
        <v>4324.9</v>
      </c>
      <c r="E26" s="13"/>
      <c r="F26" s="13">
        <f>(D26/B26)*100</f>
        <v>18.340613205546838</v>
      </c>
    </row>
    <row r="27" spans="1:6" ht="15">
      <c r="A27" s="25" t="s">
        <v>19</v>
      </c>
      <c r="B27" s="9">
        <f>B28+B30+B29</f>
        <v>10090</v>
      </c>
      <c r="C27" s="9">
        <f>C28+C30</f>
        <v>0</v>
      </c>
      <c r="D27" s="9">
        <f>D28+D30+D29</f>
        <v>2374.6</v>
      </c>
      <c r="E27" s="10">
        <f>E28+E30</f>
        <v>0</v>
      </c>
      <c r="F27" s="10">
        <f>F28</f>
        <v>23.96940418679549</v>
      </c>
    </row>
    <row r="28" spans="1:6" ht="64.5" customHeight="1">
      <c r="A28" s="28" t="s">
        <v>62</v>
      </c>
      <c r="B28" s="12">
        <v>6210</v>
      </c>
      <c r="C28" s="12"/>
      <c r="D28" s="12">
        <v>1488.5</v>
      </c>
      <c r="E28" s="13"/>
      <c r="F28" s="13">
        <f>(D28/B28)*100</f>
        <v>23.96940418679549</v>
      </c>
    </row>
    <row r="29" spans="1:6" ht="64.5" customHeight="1">
      <c r="A29" s="26" t="s">
        <v>98</v>
      </c>
      <c r="B29" s="12">
        <v>7</v>
      </c>
      <c r="C29" s="12"/>
      <c r="D29" s="12">
        <v>0.5</v>
      </c>
      <c r="E29" s="13"/>
      <c r="F29" s="13">
        <f>(D29/B29)*100</f>
        <v>7.142857142857142</v>
      </c>
    </row>
    <row r="30" spans="1:6" ht="64.5" customHeight="1">
      <c r="A30" s="28" t="s">
        <v>85</v>
      </c>
      <c r="B30" s="12">
        <v>3873</v>
      </c>
      <c r="C30" s="12"/>
      <c r="D30" s="12">
        <v>885.6</v>
      </c>
      <c r="E30" s="13"/>
      <c r="F30" s="13">
        <f>(D30/B30)*100</f>
        <v>22.86599535243997</v>
      </c>
    </row>
    <row r="31" spans="1:6" ht="24" customHeight="1" hidden="1">
      <c r="A31" s="29" t="s">
        <v>83</v>
      </c>
      <c r="B31" s="14">
        <f>B32</f>
        <v>0</v>
      </c>
      <c r="C31" s="14"/>
      <c r="D31" s="14">
        <f>D32</f>
        <v>0</v>
      </c>
      <c r="E31" s="15"/>
      <c r="F31" s="15"/>
    </row>
    <row r="32" spans="1:6" ht="37.5" customHeight="1" hidden="1">
      <c r="A32" s="27" t="s">
        <v>84</v>
      </c>
      <c r="B32" s="12">
        <v>0</v>
      </c>
      <c r="C32" s="12"/>
      <c r="D32" s="12">
        <v>0</v>
      </c>
      <c r="E32" s="13"/>
      <c r="F32" s="13"/>
    </row>
    <row r="33" spans="1:6" ht="24">
      <c r="A33" s="25" t="s">
        <v>27</v>
      </c>
      <c r="B33" s="9">
        <f>B34+B35+B36</f>
        <v>24750</v>
      </c>
      <c r="C33" s="9"/>
      <c r="D33" s="9">
        <f>D34+D35+D36</f>
        <v>6322.4</v>
      </c>
      <c r="E33" s="10"/>
      <c r="F33" s="10">
        <f>(D33/B33)*100</f>
        <v>25.545050505050504</v>
      </c>
    </row>
    <row r="34" spans="1:6" ht="69.75" customHeight="1">
      <c r="A34" s="26" t="s">
        <v>43</v>
      </c>
      <c r="B34" s="12">
        <v>23815</v>
      </c>
      <c r="C34" s="12"/>
      <c r="D34" s="12">
        <v>5955.2</v>
      </c>
      <c r="E34" s="13"/>
      <c r="F34" s="13">
        <f>(D34/B34)*100</f>
        <v>25.006088599622085</v>
      </c>
    </row>
    <row r="35" spans="1:6" ht="24.75" customHeight="1" hidden="1">
      <c r="A35" s="27" t="s">
        <v>64</v>
      </c>
      <c r="B35" s="12">
        <v>0</v>
      </c>
      <c r="C35" s="12"/>
      <c r="D35" s="12">
        <v>0</v>
      </c>
      <c r="E35" s="13"/>
      <c r="F35" s="13">
        <v>0</v>
      </c>
    </row>
    <row r="36" spans="1:6" ht="69" customHeight="1">
      <c r="A36" s="26" t="s">
        <v>65</v>
      </c>
      <c r="B36" s="12">
        <v>935</v>
      </c>
      <c r="C36" s="12"/>
      <c r="D36" s="12">
        <v>367.2</v>
      </c>
      <c r="E36" s="13"/>
      <c r="F36" s="13">
        <f>D36/B36*100</f>
        <v>39.27272727272727</v>
      </c>
    </row>
    <row r="37" spans="1:6" ht="15">
      <c r="A37" s="25" t="s">
        <v>28</v>
      </c>
      <c r="B37" s="9">
        <f>B38</f>
        <v>1855</v>
      </c>
      <c r="C37" s="9"/>
      <c r="D37" s="9">
        <f>D38</f>
        <v>635</v>
      </c>
      <c r="E37" s="10"/>
      <c r="F37" s="10">
        <f>(D37/B37)*100</f>
        <v>34.23180592991914</v>
      </c>
    </row>
    <row r="38" spans="1:6" ht="12.75" customHeight="1">
      <c r="A38" s="26" t="s">
        <v>49</v>
      </c>
      <c r="B38" s="12">
        <v>1855</v>
      </c>
      <c r="C38" s="12"/>
      <c r="D38" s="12">
        <v>635</v>
      </c>
      <c r="E38" s="13"/>
      <c r="F38" s="13">
        <f>(D38/B38)*100</f>
        <v>34.23180592991914</v>
      </c>
    </row>
    <row r="39" spans="1:6" ht="24">
      <c r="A39" s="25" t="s">
        <v>44</v>
      </c>
      <c r="B39" s="9">
        <f>B40+B41</f>
        <v>650</v>
      </c>
      <c r="C39" s="9"/>
      <c r="D39" s="9">
        <f>D40+D41</f>
        <v>8405.8</v>
      </c>
      <c r="E39" s="10"/>
      <c r="F39" s="10">
        <f>D39/B39*100</f>
        <v>1293.1999999999998</v>
      </c>
    </row>
    <row r="40" spans="1:6" ht="18" customHeight="1">
      <c r="A40" s="27" t="s">
        <v>66</v>
      </c>
      <c r="B40" s="17">
        <v>27</v>
      </c>
      <c r="C40" s="17"/>
      <c r="D40" s="17">
        <v>7</v>
      </c>
      <c r="E40" s="18"/>
      <c r="F40" s="18">
        <f>D40/B40*100</f>
        <v>25.925925925925924</v>
      </c>
    </row>
    <row r="41" spans="1:6" ht="15" customHeight="1">
      <c r="A41" s="26" t="s">
        <v>67</v>
      </c>
      <c r="B41" s="17">
        <v>623</v>
      </c>
      <c r="C41" s="17"/>
      <c r="D41" s="17">
        <v>8398.8</v>
      </c>
      <c r="E41" s="18"/>
      <c r="F41" s="18">
        <f>D41/B41*100</f>
        <v>1348.1219903691813</v>
      </c>
    </row>
    <row r="42" spans="1:6" ht="24">
      <c r="A42" s="25" t="s">
        <v>35</v>
      </c>
      <c r="B42" s="9">
        <f>B43+B44+B45</f>
        <v>891</v>
      </c>
      <c r="C42" s="9"/>
      <c r="D42" s="9">
        <f>D43+D44+D45</f>
        <v>135.1</v>
      </c>
      <c r="E42" s="10"/>
      <c r="F42" s="10">
        <f>(D42/B42)*100</f>
        <v>15.162738496071828</v>
      </c>
    </row>
    <row r="43" spans="1:6" ht="21" customHeight="1">
      <c r="A43" s="26" t="s">
        <v>68</v>
      </c>
      <c r="B43" s="17">
        <v>84</v>
      </c>
      <c r="C43" s="17"/>
      <c r="D43" s="17">
        <v>24.5</v>
      </c>
      <c r="E43" s="18"/>
      <c r="F43" s="18">
        <f>D43/B43*100</f>
        <v>29.166666666666668</v>
      </c>
    </row>
    <row r="44" spans="1:6" ht="74.25" customHeight="1">
      <c r="A44" s="30" t="s">
        <v>69</v>
      </c>
      <c r="B44" s="17">
        <v>227</v>
      </c>
      <c r="C44" s="17"/>
      <c r="D44" s="17">
        <v>28.9</v>
      </c>
      <c r="E44" s="18"/>
      <c r="F44" s="18">
        <f>D44/B44*100</f>
        <v>12.731277533039648</v>
      </c>
    </row>
    <row r="45" spans="1:6" ht="30" customHeight="1">
      <c r="A45" s="26" t="s">
        <v>70</v>
      </c>
      <c r="B45" s="17">
        <v>580</v>
      </c>
      <c r="C45" s="17"/>
      <c r="D45" s="17">
        <v>81.7</v>
      </c>
      <c r="E45" s="18"/>
      <c r="F45" s="18">
        <f>D45/B45*100</f>
        <v>14.086206896551726</v>
      </c>
    </row>
    <row r="46" spans="1:6" ht="15">
      <c r="A46" s="25" t="s">
        <v>36</v>
      </c>
      <c r="B46" s="9">
        <f>SUM(B47:B57)</f>
        <v>4384</v>
      </c>
      <c r="C46" s="9"/>
      <c r="D46" s="9">
        <f>SUM(D47:D57)</f>
        <v>1104.7</v>
      </c>
      <c r="E46" s="10"/>
      <c r="F46" s="10">
        <f>(D46/B46)*100</f>
        <v>25.198448905109487</v>
      </c>
    </row>
    <row r="47" spans="1:6" ht="33.75" customHeight="1">
      <c r="A47" s="27" t="s">
        <v>71</v>
      </c>
      <c r="B47" s="17">
        <v>100</v>
      </c>
      <c r="C47" s="17"/>
      <c r="D47" s="17">
        <v>28.6</v>
      </c>
      <c r="E47" s="19">
        <v>51</v>
      </c>
      <c r="F47" s="18">
        <f>(D47/B47)*100</f>
        <v>28.6</v>
      </c>
    </row>
    <row r="48" spans="1:6" ht="51" customHeight="1" hidden="1">
      <c r="A48" s="26" t="s">
        <v>72</v>
      </c>
      <c r="B48" s="17">
        <v>0</v>
      </c>
      <c r="C48" s="17"/>
      <c r="D48" s="17">
        <v>0</v>
      </c>
      <c r="E48" s="19">
        <v>22</v>
      </c>
      <c r="F48" s="18">
        <v>0</v>
      </c>
    </row>
    <row r="49" spans="1:6" ht="48" customHeight="1">
      <c r="A49" s="26" t="s">
        <v>6</v>
      </c>
      <c r="B49" s="17">
        <v>576</v>
      </c>
      <c r="C49" s="17"/>
      <c r="D49" s="17">
        <v>92</v>
      </c>
      <c r="E49" s="19">
        <v>71</v>
      </c>
      <c r="F49" s="18">
        <f>(D49/B49)*100</f>
        <v>15.972222222222221</v>
      </c>
    </row>
    <row r="50" spans="1:6" ht="24" customHeight="1" hidden="1">
      <c r="A50" s="26" t="s">
        <v>52</v>
      </c>
      <c r="B50" s="17">
        <v>0</v>
      </c>
      <c r="C50" s="17"/>
      <c r="D50" s="17">
        <v>0</v>
      </c>
      <c r="E50" s="19">
        <v>0</v>
      </c>
      <c r="F50" s="18">
        <v>0</v>
      </c>
    </row>
    <row r="51" spans="1:6" ht="99" customHeight="1">
      <c r="A51" s="26" t="s">
        <v>73</v>
      </c>
      <c r="B51" s="17">
        <v>122</v>
      </c>
      <c r="C51" s="17"/>
      <c r="D51" s="17">
        <v>20</v>
      </c>
      <c r="E51" s="19">
        <v>121.2</v>
      </c>
      <c r="F51" s="18">
        <f aca="true" t="shared" si="1" ref="F51:F67">D51/B51*100</f>
        <v>16.39344262295082</v>
      </c>
    </row>
    <row r="52" spans="1:6" ht="68.25" customHeight="1">
      <c r="A52" s="26" t="s">
        <v>99</v>
      </c>
      <c r="B52" s="17">
        <v>1002</v>
      </c>
      <c r="C52" s="17"/>
      <c r="D52" s="17">
        <v>100.4</v>
      </c>
      <c r="E52" s="19">
        <v>887.3</v>
      </c>
      <c r="F52" s="18">
        <f t="shared" si="1"/>
        <v>10.01996007984032</v>
      </c>
    </row>
    <row r="53" spans="1:6" ht="27" customHeight="1">
      <c r="A53" s="26" t="s">
        <v>74</v>
      </c>
      <c r="B53" s="17">
        <v>50</v>
      </c>
      <c r="C53" s="17"/>
      <c r="D53" s="17">
        <v>15</v>
      </c>
      <c r="E53" s="19">
        <v>347.5</v>
      </c>
      <c r="F53" s="18">
        <f t="shared" si="1"/>
        <v>30</v>
      </c>
    </row>
    <row r="54" spans="1:6" ht="54" customHeight="1">
      <c r="A54" s="27" t="s">
        <v>75</v>
      </c>
      <c r="B54" s="17">
        <v>448</v>
      </c>
      <c r="C54" s="17"/>
      <c r="D54" s="17">
        <v>426.5</v>
      </c>
      <c r="E54" s="19">
        <v>87.6</v>
      </c>
      <c r="F54" s="18">
        <f t="shared" si="1"/>
        <v>95.20089285714286</v>
      </c>
    </row>
    <row r="55" spans="1:6" ht="60" customHeight="1">
      <c r="A55" s="26" t="s">
        <v>59</v>
      </c>
      <c r="B55" s="17">
        <v>32</v>
      </c>
      <c r="C55" s="17"/>
      <c r="D55" s="17">
        <v>18</v>
      </c>
      <c r="E55" s="19">
        <v>221.8</v>
      </c>
      <c r="F55" s="18">
        <f t="shared" si="1"/>
        <v>56.25</v>
      </c>
    </row>
    <row r="56" spans="1:6" ht="42" customHeight="1">
      <c r="A56" s="26" t="s">
        <v>76</v>
      </c>
      <c r="B56" s="17">
        <v>130</v>
      </c>
      <c r="C56" s="17"/>
      <c r="D56" s="17">
        <v>15.7</v>
      </c>
      <c r="E56" s="19">
        <v>68.4</v>
      </c>
      <c r="F56" s="18">
        <f t="shared" si="1"/>
        <v>12.076923076923077</v>
      </c>
    </row>
    <row r="57" spans="1:6" ht="24.75" customHeight="1">
      <c r="A57" s="26" t="s">
        <v>77</v>
      </c>
      <c r="B57" s="17">
        <v>1924</v>
      </c>
      <c r="C57" s="17"/>
      <c r="D57" s="17">
        <v>388.5</v>
      </c>
      <c r="E57" s="17">
        <v>3536.16</v>
      </c>
      <c r="F57" s="18">
        <f t="shared" si="1"/>
        <v>20.192307692307693</v>
      </c>
    </row>
    <row r="58" spans="1:6" ht="18" customHeight="1">
      <c r="A58" s="25" t="s">
        <v>78</v>
      </c>
      <c r="B58" s="9">
        <v>514</v>
      </c>
      <c r="C58" s="9"/>
      <c r="D58" s="9">
        <v>89.4</v>
      </c>
      <c r="E58" s="10"/>
      <c r="F58" s="18">
        <f t="shared" si="1"/>
        <v>17.39299610894942</v>
      </c>
    </row>
    <row r="59" spans="1:6" ht="15">
      <c r="A59" s="25" t="s">
        <v>51</v>
      </c>
      <c r="B59" s="9">
        <f>B7+B13+B18+B23+B27+B33+B37+B39+B42+B46+B58+B31</f>
        <v>325580</v>
      </c>
      <c r="C59" s="9"/>
      <c r="D59" s="9">
        <f>D7+D13+D18+D23+D27+D33+D37+D39+D42+D46+D58</f>
        <v>95435.2</v>
      </c>
      <c r="E59" s="10"/>
      <c r="F59" s="10">
        <f t="shared" si="1"/>
        <v>29.312365624424103</v>
      </c>
    </row>
    <row r="60" spans="1:6" ht="15">
      <c r="A60" s="25" t="s">
        <v>32</v>
      </c>
      <c r="B60" s="9">
        <f>B61+B67+B68+B69</f>
        <v>1369927.3</v>
      </c>
      <c r="C60" s="9">
        <f>C61+C67+C68+C69</f>
        <v>0</v>
      </c>
      <c r="D60" s="9">
        <f>D61+D67+D68+D69</f>
        <v>299845.3</v>
      </c>
      <c r="E60" s="10"/>
      <c r="F60" s="10">
        <f t="shared" si="1"/>
        <v>21.887679733077807</v>
      </c>
    </row>
    <row r="61" spans="1:6" ht="24.75" customHeight="1">
      <c r="A61" s="31" t="s">
        <v>79</v>
      </c>
      <c r="B61" s="9">
        <f>B63+B64+B65+B66</f>
        <v>1369204</v>
      </c>
      <c r="C61" s="9">
        <f>C63+C64+C65+C66</f>
        <v>0</v>
      </c>
      <c r="D61" s="9">
        <f>D63+D64+D65+D66</f>
        <v>305992.2</v>
      </c>
      <c r="E61" s="10"/>
      <c r="F61" s="10">
        <f t="shared" si="1"/>
        <v>22.34818186333081</v>
      </c>
    </row>
    <row r="62" spans="1:6" ht="24.75" customHeight="1">
      <c r="A62" s="26" t="s">
        <v>80</v>
      </c>
      <c r="B62" s="9">
        <f>B63</f>
        <v>374497</v>
      </c>
      <c r="C62" s="9">
        <f>C63</f>
        <v>0</v>
      </c>
      <c r="D62" s="9">
        <f>D63</f>
        <v>97794.5</v>
      </c>
      <c r="E62" s="20">
        <f>E63</f>
        <v>0</v>
      </c>
      <c r="F62" s="20">
        <f>F63</f>
        <v>26.113560322245572</v>
      </c>
    </row>
    <row r="63" spans="1:6" ht="21.75" customHeight="1">
      <c r="A63" s="26" t="s">
        <v>86</v>
      </c>
      <c r="B63" s="16">
        <v>374497</v>
      </c>
      <c r="C63" s="16"/>
      <c r="D63" s="16">
        <v>97794.5</v>
      </c>
      <c r="E63" s="21"/>
      <c r="F63" s="21">
        <f t="shared" si="1"/>
        <v>26.113560322245572</v>
      </c>
    </row>
    <row r="64" spans="1:6" ht="28.5" customHeight="1">
      <c r="A64" s="26" t="s">
        <v>53</v>
      </c>
      <c r="B64" s="16">
        <v>75169</v>
      </c>
      <c r="C64" s="16"/>
      <c r="D64" s="16">
        <v>621.6</v>
      </c>
      <c r="E64" s="21"/>
      <c r="F64" s="21">
        <f t="shared" si="1"/>
        <v>0.8269366361132914</v>
      </c>
    </row>
    <row r="65" spans="1:6" ht="21.75" customHeight="1">
      <c r="A65" s="26" t="s">
        <v>81</v>
      </c>
      <c r="B65" s="16">
        <v>910612.6</v>
      </c>
      <c r="C65" s="16"/>
      <c r="D65" s="16">
        <v>207576.1</v>
      </c>
      <c r="E65" s="21"/>
      <c r="F65" s="21">
        <f t="shared" si="1"/>
        <v>22.79521500141773</v>
      </c>
    </row>
    <row r="66" spans="1:6" ht="15">
      <c r="A66" s="26" t="s">
        <v>34</v>
      </c>
      <c r="B66" s="16">
        <v>8925.4</v>
      </c>
      <c r="C66" s="16"/>
      <c r="D66" s="16">
        <v>0</v>
      </c>
      <c r="E66" s="21"/>
      <c r="F66" s="21">
        <f t="shared" si="1"/>
        <v>0</v>
      </c>
    </row>
    <row r="67" spans="1:6" ht="15">
      <c r="A67" s="26" t="s">
        <v>87</v>
      </c>
      <c r="B67" s="16">
        <v>723.3</v>
      </c>
      <c r="C67" s="16"/>
      <c r="D67" s="16">
        <v>49</v>
      </c>
      <c r="E67" s="21"/>
      <c r="F67" s="21">
        <f t="shared" si="1"/>
        <v>6.7745057375915945</v>
      </c>
    </row>
    <row r="68" spans="1:6" ht="59.25" customHeight="1">
      <c r="A68" s="26" t="s">
        <v>54</v>
      </c>
      <c r="B68" s="16"/>
      <c r="C68" s="16"/>
      <c r="D68" s="16"/>
      <c r="E68" s="21"/>
      <c r="F68" s="21"/>
    </row>
    <row r="69" spans="1:6" ht="35.25" customHeight="1">
      <c r="A69" s="26" t="s">
        <v>56</v>
      </c>
      <c r="B69" s="16"/>
      <c r="C69" s="16"/>
      <c r="D69" s="16">
        <v>-6195.9</v>
      </c>
      <c r="E69" s="21"/>
      <c r="F69" s="21"/>
    </row>
    <row r="70" spans="1:6" ht="15">
      <c r="A70" s="25" t="s">
        <v>20</v>
      </c>
      <c r="B70" s="9">
        <f>B59+B60</f>
        <v>1695507.3</v>
      </c>
      <c r="C70" s="9"/>
      <c r="D70" s="9">
        <f>D59+D60</f>
        <v>395280.5</v>
      </c>
      <c r="E70" s="10"/>
      <c r="F70" s="10">
        <f>D70/B70*100</f>
        <v>23.313405964102895</v>
      </c>
    </row>
    <row r="71" spans="1:6" ht="15">
      <c r="A71" s="25" t="s">
        <v>21</v>
      </c>
      <c r="B71" s="9"/>
      <c r="C71" s="9"/>
      <c r="D71" s="9"/>
      <c r="E71" s="10"/>
      <c r="F71" s="10"/>
    </row>
    <row r="72" spans="1:6" ht="13.5">
      <c r="A72" s="26" t="s">
        <v>29</v>
      </c>
      <c r="B72" s="17">
        <v>66168.5</v>
      </c>
      <c r="C72" s="17"/>
      <c r="D72" s="17">
        <v>17419.9</v>
      </c>
      <c r="E72" s="18"/>
      <c r="F72" s="18">
        <f>(D72/B72)*100</f>
        <v>26.3265753341847</v>
      </c>
    </row>
    <row r="73" spans="1:6" ht="13.5">
      <c r="A73" s="26" t="s">
        <v>33</v>
      </c>
      <c r="B73" s="17">
        <v>253.9</v>
      </c>
      <c r="C73" s="17"/>
      <c r="D73" s="17">
        <v>46.5</v>
      </c>
      <c r="E73" s="18"/>
      <c r="F73" s="18">
        <f>D73/B73*100</f>
        <v>18.314296967309964</v>
      </c>
    </row>
    <row r="74" spans="1:6" ht="13.5">
      <c r="A74" s="26" t="s">
        <v>30</v>
      </c>
      <c r="B74" s="17">
        <v>10486.6</v>
      </c>
      <c r="C74" s="17"/>
      <c r="D74" s="17">
        <v>3148.6</v>
      </c>
      <c r="E74" s="18"/>
      <c r="F74" s="18">
        <f aca="true" t="shared" si="2" ref="F74:F84">(D74/B74)*100</f>
        <v>30.024984265634235</v>
      </c>
    </row>
    <row r="75" spans="1:6" ht="13.5">
      <c r="A75" s="26" t="s">
        <v>31</v>
      </c>
      <c r="B75" s="17">
        <v>140427.8</v>
      </c>
      <c r="C75" s="17"/>
      <c r="D75" s="17">
        <v>21398.9</v>
      </c>
      <c r="E75" s="18"/>
      <c r="F75" s="18">
        <f t="shared" si="2"/>
        <v>15.238364483385771</v>
      </c>
    </row>
    <row r="76" spans="1:6" ht="13.5">
      <c r="A76" s="26" t="s">
        <v>39</v>
      </c>
      <c r="B76" s="17">
        <v>79853.5</v>
      </c>
      <c r="C76" s="17"/>
      <c r="D76" s="17">
        <v>11652.5</v>
      </c>
      <c r="E76" s="18"/>
      <c r="F76" s="18">
        <f t="shared" si="2"/>
        <v>14.592347235875696</v>
      </c>
    </row>
    <row r="77" spans="1:6" ht="13.5">
      <c r="A77" s="26" t="s">
        <v>22</v>
      </c>
      <c r="B77" s="17">
        <v>798265.4</v>
      </c>
      <c r="C77" s="17"/>
      <c r="D77" s="17">
        <v>188681.9</v>
      </c>
      <c r="E77" s="18"/>
      <c r="F77" s="18">
        <f t="shared" si="2"/>
        <v>23.63648731361775</v>
      </c>
    </row>
    <row r="78" spans="1:6" ht="13.5">
      <c r="A78" s="26" t="s">
        <v>38</v>
      </c>
      <c r="B78" s="17">
        <v>86533.6</v>
      </c>
      <c r="C78" s="17"/>
      <c r="D78" s="17">
        <v>23429.6</v>
      </c>
      <c r="E78" s="18"/>
      <c r="F78" s="18">
        <f t="shared" si="2"/>
        <v>27.07572549853467</v>
      </c>
    </row>
    <row r="79" spans="1:6" ht="13.5" hidden="1">
      <c r="A79" s="26" t="s">
        <v>37</v>
      </c>
      <c r="B79" s="17"/>
      <c r="C79" s="17"/>
      <c r="D79" s="17"/>
      <c r="E79" s="18"/>
      <c r="F79" s="18"/>
    </row>
    <row r="80" spans="1:6" ht="13.5" hidden="1">
      <c r="A80" s="26" t="s">
        <v>37</v>
      </c>
      <c r="B80" s="17">
        <v>0</v>
      </c>
      <c r="C80" s="17"/>
      <c r="D80" s="17">
        <v>0</v>
      </c>
      <c r="E80" s="18"/>
      <c r="F80" s="18"/>
    </row>
    <row r="81" spans="1:6" ht="13.5">
      <c r="A81" s="26" t="s">
        <v>23</v>
      </c>
      <c r="B81" s="17">
        <v>481630</v>
      </c>
      <c r="C81" s="17"/>
      <c r="D81" s="17">
        <v>106956</v>
      </c>
      <c r="E81" s="18"/>
      <c r="F81" s="18">
        <f t="shared" si="2"/>
        <v>22.20708842887694</v>
      </c>
    </row>
    <row r="82" spans="1:6" ht="13.5">
      <c r="A82" s="26" t="s">
        <v>46</v>
      </c>
      <c r="B82" s="17">
        <v>32447.5</v>
      </c>
      <c r="C82" s="17"/>
      <c r="D82" s="17">
        <v>8819.1</v>
      </c>
      <c r="E82" s="18"/>
      <c r="F82" s="18">
        <f t="shared" si="2"/>
        <v>27.179597811849916</v>
      </c>
    </row>
    <row r="83" spans="1:6" ht="13.5">
      <c r="A83" s="26" t="s">
        <v>47</v>
      </c>
      <c r="B83" s="17">
        <v>8569.7</v>
      </c>
      <c r="C83" s="17"/>
      <c r="D83" s="17">
        <v>1910.8</v>
      </c>
      <c r="E83" s="18"/>
      <c r="F83" s="18">
        <f t="shared" si="2"/>
        <v>22.297163261257687</v>
      </c>
    </row>
    <row r="84" spans="1:6" ht="13.5">
      <c r="A84" s="26" t="s">
        <v>48</v>
      </c>
      <c r="B84" s="17">
        <v>26</v>
      </c>
      <c r="C84" s="17"/>
      <c r="D84" s="17">
        <v>4.7</v>
      </c>
      <c r="E84" s="18"/>
      <c r="F84" s="18">
        <f t="shared" si="2"/>
        <v>18.076923076923077</v>
      </c>
    </row>
    <row r="85" spans="1:7" ht="15">
      <c r="A85" s="25" t="s">
        <v>24</v>
      </c>
      <c r="B85" s="9">
        <f>SUM(B72:B84)</f>
        <v>1704662.5</v>
      </c>
      <c r="C85" s="9">
        <f>SUM(C72:C84)</f>
        <v>0</v>
      </c>
      <c r="D85" s="9">
        <f>SUM(D72:D84)</f>
        <v>383468.49999999994</v>
      </c>
      <c r="E85" s="10">
        <f>SUM(E72:E84)</f>
        <v>0</v>
      </c>
      <c r="F85" s="10">
        <f>D85/B85*100</f>
        <v>22.495273991185936</v>
      </c>
      <c r="G85" s="32"/>
    </row>
    <row r="86" spans="1:6" ht="15">
      <c r="A86" s="50"/>
      <c r="B86" s="51"/>
      <c r="C86" s="51"/>
      <c r="D86" s="52"/>
      <c r="E86" s="53"/>
      <c r="F86" s="53"/>
    </row>
    <row r="87" spans="1:4" ht="23.25">
      <c r="A87" s="33" t="s">
        <v>7</v>
      </c>
      <c r="B87" s="34">
        <f>B85-B70</f>
        <v>9155.199999999953</v>
      </c>
      <c r="C87" s="55"/>
      <c r="D87" s="54">
        <f>D85-D70</f>
        <v>-11812.000000000058</v>
      </c>
    </row>
    <row r="88" spans="1:4" ht="24">
      <c r="A88" s="37" t="s">
        <v>8</v>
      </c>
      <c r="B88" s="38">
        <f>B89+B92+B95</f>
        <v>9155.2</v>
      </c>
      <c r="C88" s="38">
        <f>C89+C92+C95</f>
        <v>0</v>
      </c>
      <c r="D88" s="38">
        <f>D89+D92+D95</f>
        <v>-2502</v>
      </c>
    </row>
    <row r="89" spans="1:4" ht="13.5">
      <c r="A89" s="33" t="s">
        <v>9</v>
      </c>
      <c r="B89" s="40">
        <f>B90+B91</f>
        <v>19155.2</v>
      </c>
      <c r="C89" s="56"/>
      <c r="D89" s="41">
        <v>0</v>
      </c>
    </row>
    <row r="90" spans="1:4" ht="24">
      <c r="A90" s="26" t="s">
        <v>10</v>
      </c>
      <c r="B90" s="42">
        <v>19155.2</v>
      </c>
      <c r="C90" s="57"/>
      <c r="D90" s="43">
        <v>0</v>
      </c>
    </row>
    <row r="91" spans="1:4" ht="24">
      <c r="A91" s="26" t="s">
        <v>11</v>
      </c>
      <c r="B91" s="38"/>
      <c r="C91" s="58"/>
      <c r="D91" s="44"/>
    </row>
    <row r="92" spans="1:4" ht="23.25">
      <c r="A92" s="33" t="s">
        <v>55</v>
      </c>
      <c r="B92" s="45">
        <f>B93+B94</f>
        <v>-10000</v>
      </c>
      <c r="C92" s="55"/>
      <c r="D92" s="46">
        <f>D93+D94</f>
        <v>-2502</v>
      </c>
    </row>
    <row r="93" spans="1:10" ht="24">
      <c r="A93" s="26" t="s">
        <v>12</v>
      </c>
      <c r="B93" s="38">
        <v>0</v>
      </c>
      <c r="C93" s="58"/>
      <c r="D93" s="44">
        <v>0</v>
      </c>
      <c r="J93" s="22" t="s">
        <v>100</v>
      </c>
    </row>
    <row r="94" spans="1:4" ht="36">
      <c r="A94" s="26" t="s">
        <v>13</v>
      </c>
      <c r="B94" s="38">
        <v>-10000</v>
      </c>
      <c r="C94" s="58"/>
      <c r="D94" s="44">
        <v>-2502</v>
      </c>
    </row>
    <row r="95" spans="1:4" ht="23.25">
      <c r="A95" s="25" t="s">
        <v>82</v>
      </c>
      <c r="B95" s="34">
        <v>0</v>
      </c>
      <c r="C95" s="58"/>
      <c r="D95" s="47">
        <v>0</v>
      </c>
    </row>
    <row r="96" spans="1:4" ht="23.25">
      <c r="A96" s="33" t="s">
        <v>14</v>
      </c>
      <c r="B96" s="34">
        <f>B87-B88</f>
        <v>-4.729372449219227E-11</v>
      </c>
      <c r="C96" s="59"/>
      <c r="D96" s="47">
        <f>D87-D88</f>
        <v>-9310.000000000058</v>
      </c>
    </row>
    <row r="97" ht="29.25" customHeight="1"/>
    <row r="98" ht="12.75">
      <c r="A98" s="60"/>
    </row>
    <row r="99" ht="27.75" customHeight="1"/>
  </sheetData>
  <sheetProtection/>
  <mergeCells count="5">
    <mergeCell ref="A1:F1"/>
    <mergeCell ref="A2:A5"/>
    <mergeCell ref="B2:B5"/>
    <mergeCell ref="D2:D5"/>
    <mergeCell ref="F2:F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H75" sqref="H75"/>
    </sheetView>
  </sheetViews>
  <sheetFormatPr defaultColWidth="9.00390625" defaultRowHeight="12.75"/>
  <cols>
    <col min="1" max="1" width="49.50390625" style="48" customWidth="1"/>
    <col min="2" max="2" width="15.375" style="49" customWidth="1"/>
    <col min="3" max="3" width="15.375" style="49" hidden="1" customWidth="1"/>
    <col min="4" max="4" width="17.00390625" style="35" customWidth="1"/>
    <col min="5" max="5" width="13.875" style="36" hidden="1" customWidth="1"/>
    <col min="6" max="6" width="13.625" style="36" customWidth="1"/>
    <col min="7" max="7" width="9.125" style="22" customWidth="1"/>
    <col min="8" max="16384" width="8.875" style="22" customWidth="1"/>
  </cols>
  <sheetData>
    <row r="1" spans="1:6" ht="39" customHeight="1" thickBot="1">
      <c r="A1" s="96" t="s">
        <v>101</v>
      </c>
      <c r="B1" s="96"/>
      <c r="C1" s="96"/>
      <c r="D1" s="96"/>
      <c r="E1" s="96"/>
      <c r="F1" s="96"/>
    </row>
    <row r="2" spans="1:6" ht="12.75">
      <c r="A2" s="93" t="s">
        <v>15</v>
      </c>
      <c r="B2" s="97" t="s">
        <v>95</v>
      </c>
      <c r="C2" s="1"/>
      <c r="D2" s="100" t="s">
        <v>102</v>
      </c>
      <c r="E2" s="2"/>
      <c r="F2" s="103" t="s">
        <v>0</v>
      </c>
    </row>
    <row r="3" spans="1:6" ht="12.75" customHeight="1">
      <c r="A3" s="94"/>
      <c r="B3" s="98"/>
      <c r="C3" s="3"/>
      <c r="D3" s="101"/>
      <c r="E3" s="4"/>
      <c r="F3" s="104"/>
    </row>
    <row r="4" spans="1:6" ht="12.75">
      <c r="A4" s="94"/>
      <c r="B4" s="98"/>
      <c r="C4" s="3"/>
      <c r="D4" s="101"/>
      <c r="E4" s="4"/>
      <c r="F4" s="104"/>
    </row>
    <row r="5" spans="1:6" ht="26.25" customHeight="1">
      <c r="A5" s="95"/>
      <c r="B5" s="99"/>
      <c r="C5" s="5"/>
      <c r="D5" s="102"/>
      <c r="E5" s="6"/>
      <c r="F5" s="105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B8+B9+B10+B11</f>
        <v>207809</v>
      </c>
      <c r="C7" s="9"/>
      <c r="D7" s="9">
        <f>D8+D9+D10+D11+D12</f>
        <v>80526.9</v>
      </c>
      <c r="E7" s="10"/>
      <c r="F7" s="11">
        <f aca="true" t="shared" si="0" ref="F7:F17">(D7/B7)*100</f>
        <v>38.75043910513981</v>
      </c>
    </row>
    <row r="8" spans="1:6" ht="60" customHeight="1">
      <c r="A8" s="26" t="s">
        <v>50</v>
      </c>
      <c r="B8" s="12">
        <v>206529</v>
      </c>
      <c r="C8" s="12"/>
      <c r="D8" s="12">
        <v>80232.7</v>
      </c>
      <c r="E8" s="13"/>
      <c r="F8" s="13">
        <f t="shared" si="0"/>
        <v>38.84815207549545</v>
      </c>
    </row>
    <row r="9" spans="1:6" ht="93" customHeight="1">
      <c r="A9" s="26" t="s">
        <v>40</v>
      </c>
      <c r="B9" s="12">
        <v>106</v>
      </c>
      <c r="C9" s="12"/>
      <c r="D9" s="12">
        <v>30.8</v>
      </c>
      <c r="E9" s="13"/>
      <c r="F9" s="13">
        <f t="shared" si="0"/>
        <v>29.056603773584904</v>
      </c>
    </row>
    <row r="10" spans="1:6" ht="36.75" customHeight="1">
      <c r="A10" s="26" t="s">
        <v>41</v>
      </c>
      <c r="B10" s="12">
        <v>1074</v>
      </c>
      <c r="C10" s="12"/>
      <c r="D10" s="12">
        <v>354.7</v>
      </c>
      <c r="E10" s="13"/>
      <c r="F10" s="13">
        <f t="shared" si="0"/>
        <v>33.02607076350093</v>
      </c>
    </row>
    <row r="11" spans="1:6" ht="72">
      <c r="A11" s="26" t="s">
        <v>58</v>
      </c>
      <c r="B11" s="12">
        <v>100</v>
      </c>
      <c r="C11" s="12"/>
      <c r="D11" s="12">
        <v>3.4</v>
      </c>
      <c r="E11" s="13"/>
      <c r="F11" s="13">
        <f t="shared" si="0"/>
        <v>3.4000000000000004</v>
      </c>
    </row>
    <row r="12" spans="1:6" ht="59.25" customHeight="1">
      <c r="A12" s="26" t="s">
        <v>97</v>
      </c>
      <c r="B12" s="12"/>
      <c r="C12" s="12"/>
      <c r="D12" s="12">
        <v>-94.7</v>
      </c>
      <c r="E12" s="13"/>
      <c r="F12" s="13"/>
    </row>
    <row r="13" spans="1:6" ht="23.25">
      <c r="A13" s="25" t="s">
        <v>1</v>
      </c>
      <c r="B13" s="14">
        <f>B14+B15+B16+B17</f>
        <v>8307</v>
      </c>
      <c r="C13" s="14"/>
      <c r="D13" s="14">
        <f>D14+D15+D16+D17</f>
        <v>2894.4</v>
      </c>
      <c r="E13" s="15"/>
      <c r="F13" s="15">
        <f t="shared" si="0"/>
        <v>34.84290357529794</v>
      </c>
    </row>
    <row r="14" spans="1:6" ht="48">
      <c r="A14" s="26" t="s">
        <v>2</v>
      </c>
      <c r="B14" s="12">
        <v>2953</v>
      </c>
      <c r="C14" s="12"/>
      <c r="D14" s="12">
        <v>1302.6</v>
      </c>
      <c r="E14" s="13"/>
      <c r="F14" s="13">
        <f t="shared" si="0"/>
        <v>44.11107348459194</v>
      </c>
    </row>
    <row r="15" spans="1:6" ht="74.25" customHeight="1">
      <c r="A15" s="26" t="s">
        <v>3</v>
      </c>
      <c r="B15" s="12">
        <v>21</v>
      </c>
      <c r="C15" s="12"/>
      <c r="D15" s="12">
        <v>9.5</v>
      </c>
      <c r="E15" s="13"/>
      <c r="F15" s="13">
        <f t="shared" si="0"/>
        <v>45.23809523809524</v>
      </c>
    </row>
    <row r="16" spans="1:6" ht="48">
      <c r="A16" s="26" t="s">
        <v>57</v>
      </c>
      <c r="B16" s="12">
        <v>5882</v>
      </c>
      <c r="C16" s="12"/>
      <c r="D16" s="12">
        <v>1851.5</v>
      </c>
      <c r="E16" s="13"/>
      <c r="F16" s="13">
        <f t="shared" si="0"/>
        <v>31.477388643318598</v>
      </c>
    </row>
    <row r="17" spans="1:6" ht="48">
      <c r="A17" s="26" t="s">
        <v>4</v>
      </c>
      <c r="B17" s="12">
        <v>-549</v>
      </c>
      <c r="C17" s="12"/>
      <c r="D17" s="12">
        <v>-269.2</v>
      </c>
      <c r="E17" s="13"/>
      <c r="F17" s="13">
        <f t="shared" si="0"/>
        <v>49.03460837887067</v>
      </c>
    </row>
    <row r="18" spans="1:6" ht="15">
      <c r="A18" s="25" t="s">
        <v>16</v>
      </c>
      <c r="B18" s="9">
        <f>B20+B21+B22+B19</f>
        <v>29908</v>
      </c>
      <c r="C18" s="9"/>
      <c r="D18" s="9">
        <f>D20+D21+D22+D19</f>
        <v>16213</v>
      </c>
      <c r="E18" s="10"/>
      <c r="F18" s="11">
        <f>(D18/B18)*100</f>
        <v>54.20957603316838</v>
      </c>
    </row>
    <row r="19" spans="1:6" ht="24">
      <c r="A19" s="26" t="s">
        <v>88</v>
      </c>
      <c r="B19" s="12">
        <v>10972</v>
      </c>
      <c r="C19" s="12"/>
      <c r="D19" s="12">
        <v>7074.3</v>
      </c>
      <c r="E19" s="10"/>
      <c r="F19" s="11"/>
    </row>
    <row r="20" spans="1:6" ht="24">
      <c r="A20" s="26" t="s">
        <v>26</v>
      </c>
      <c r="B20" s="12">
        <v>18755</v>
      </c>
      <c r="C20" s="12"/>
      <c r="D20" s="12">
        <v>9046.7</v>
      </c>
      <c r="E20" s="13"/>
      <c r="F20" s="13">
        <f>(D20/B20)*100</f>
        <v>48.23620367901893</v>
      </c>
    </row>
    <row r="21" spans="1:6" ht="12.75">
      <c r="A21" s="26" t="s">
        <v>42</v>
      </c>
      <c r="B21" s="12">
        <v>30</v>
      </c>
      <c r="C21" s="12"/>
      <c r="D21" s="12">
        <v>0</v>
      </c>
      <c r="E21" s="13"/>
      <c r="F21" s="13">
        <v>0</v>
      </c>
    </row>
    <row r="22" spans="1:6" ht="25.5" customHeight="1">
      <c r="A22" s="26" t="s">
        <v>60</v>
      </c>
      <c r="B22" s="12">
        <v>151</v>
      </c>
      <c r="C22" s="12"/>
      <c r="D22" s="12">
        <v>92</v>
      </c>
      <c r="E22" s="13"/>
      <c r="F22" s="13">
        <f>(D22/B22)*100</f>
        <v>60.9271523178808</v>
      </c>
    </row>
    <row r="23" spans="1:6" ht="15">
      <c r="A23" s="25" t="s">
        <v>17</v>
      </c>
      <c r="B23" s="9">
        <f>B24+B26+B25</f>
        <v>26934</v>
      </c>
      <c r="C23" s="9"/>
      <c r="D23" s="9">
        <f>D24+D26+D25</f>
        <v>7680.200000000001</v>
      </c>
      <c r="E23" s="10"/>
      <c r="F23" s="10">
        <f>(D23/B23)*100</f>
        <v>28.514888245340465</v>
      </c>
    </row>
    <row r="24" spans="1:6" ht="15" customHeight="1">
      <c r="A24" s="26" t="s">
        <v>61</v>
      </c>
      <c r="B24" s="12">
        <v>3325</v>
      </c>
      <c r="C24" s="12"/>
      <c r="D24" s="12">
        <v>892.8</v>
      </c>
      <c r="E24" s="13"/>
      <c r="F24" s="13">
        <f>(D24/B24)*100</f>
        <v>26.85112781954887</v>
      </c>
    </row>
    <row r="25" spans="1:6" ht="12.75">
      <c r="A25" s="26" t="s">
        <v>5</v>
      </c>
      <c r="B25" s="12">
        <v>1428</v>
      </c>
      <c r="C25" s="12"/>
      <c r="D25" s="12">
        <v>228.1</v>
      </c>
      <c r="E25" s="13"/>
      <c r="F25" s="13">
        <f>(D25/B25)*100</f>
        <v>15.973389355742295</v>
      </c>
    </row>
    <row r="26" spans="1:6" ht="13.5" customHeight="1">
      <c r="A26" s="27" t="s">
        <v>18</v>
      </c>
      <c r="B26" s="12">
        <v>22181</v>
      </c>
      <c r="C26" s="12"/>
      <c r="D26" s="12">
        <v>6559.3</v>
      </c>
      <c r="E26" s="13"/>
      <c r="F26" s="13">
        <f>(D26/B26)*100</f>
        <v>29.571705513727963</v>
      </c>
    </row>
    <row r="27" spans="1:6" ht="15">
      <c r="A27" s="25" t="s">
        <v>19</v>
      </c>
      <c r="B27" s="9">
        <f>B28+B30+B29</f>
        <v>10090</v>
      </c>
      <c r="C27" s="9">
        <f>C28+C30</f>
        <v>0</v>
      </c>
      <c r="D27" s="9">
        <f>D28+D30+D29</f>
        <v>3447.5</v>
      </c>
      <c r="E27" s="10">
        <f>E28+E30</f>
        <v>0</v>
      </c>
      <c r="F27" s="10">
        <f>F28</f>
        <v>35.405797101449274</v>
      </c>
    </row>
    <row r="28" spans="1:6" ht="64.5" customHeight="1">
      <c r="A28" s="28" t="s">
        <v>62</v>
      </c>
      <c r="B28" s="12">
        <v>6210</v>
      </c>
      <c r="C28" s="12"/>
      <c r="D28" s="12">
        <v>2198.7</v>
      </c>
      <c r="E28" s="13"/>
      <c r="F28" s="13">
        <f>(D28/B28)*100</f>
        <v>35.405797101449274</v>
      </c>
    </row>
    <row r="29" spans="1:6" ht="64.5" customHeight="1">
      <c r="A29" s="26" t="s">
        <v>98</v>
      </c>
      <c r="B29" s="12">
        <v>7</v>
      </c>
      <c r="C29" s="12"/>
      <c r="D29" s="12">
        <v>0.5</v>
      </c>
      <c r="E29" s="13"/>
      <c r="F29" s="13">
        <f>(D29/B29)*100</f>
        <v>7.142857142857142</v>
      </c>
    </row>
    <row r="30" spans="1:6" ht="64.5" customHeight="1">
      <c r="A30" s="28" t="s">
        <v>85</v>
      </c>
      <c r="B30" s="12">
        <v>3873</v>
      </c>
      <c r="C30" s="12"/>
      <c r="D30" s="12">
        <v>1248.3</v>
      </c>
      <c r="E30" s="13"/>
      <c r="F30" s="13">
        <f>(D30/B30)*100</f>
        <v>32.23082881487219</v>
      </c>
    </row>
    <row r="31" spans="1:6" ht="24" customHeight="1" hidden="1">
      <c r="A31" s="29" t="s">
        <v>83</v>
      </c>
      <c r="B31" s="14">
        <f>B32</f>
        <v>0</v>
      </c>
      <c r="C31" s="14"/>
      <c r="D31" s="14">
        <f>D32</f>
        <v>0</v>
      </c>
      <c r="E31" s="15"/>
      <c r="F31" s="15"/>
    </row>
    <row r="32" spans="1:6" ht="37.5" customHeight="1" hidden="1">
      <c r="A32" s="27" t="s">
        <v>84</v>
      </c>
      <c r="B32" s="12">
        <v>0</v>
      </c>
      <c r="C32" s="12"/>
      <c r="D32" s="12">
        <v>0</v>
      </c>
      <c r="E32" s="13"/>
      <c r="F32" s="13"/>
    </row>
    <row r="33" spans="1:6" ht="24">
      <c r="A33" s="25" t="s">
        <v>27</v>
      </c>
      <c r="B33" s="9">
        <f>B34+B35+B36</f>
        <v>24750</v>
      </c>
      <c r="C33" s="9"/>
      <c r="D33" s="9">
        <f>D34+D35+D36</f>
        <v>8502.5</v>
      </c>
      <c r="E33" s="10"/>
      <c r="F33" s="10">
        <f>(D33/B33)*100</f>
        <v>34.35353535353535</v>
      </c>
    </row>
    <row r="34" spans="1:6" ht="69.75" customHeight="1">
      <c r="A34" s="26" t="s">
        <v>43</v>
      </c>
      <c r="B34" s="12">
        <v>23815</v>
      </c>
      <c r="C34" s="12"/>
      <c r="D34" s="12">
        <v>7992.6</v>
      </c>
      <c r="E34" s="13"/>
      <c r="F34" s="13">
        <f>(D34/B34)*100</f>
        <v>33.56120092378753</v>
      </c>
    </row>
    <row r="35" spans="1:6" ht="24.75" customHeight="1" hidden="1">
      <c r="A35" s="27" t="s">
        <v>64</v>
      </c>
      <c r="B35" s="12">
        <v>0</v>
      </c>
      <c r="C35" s="12"/>
      <c r="D35" s="12">
        <v>0</v>
      </c>
      <c r="E35" s="13"/>
      <c r="F35" s="13">
        <v>0</v>
      </c>
    </row>
    <row r="36" spans="1:6" ht="69" customHeight="1">
      <c r="A36" s="26" t="s">
        <v>65</v>
      </c>
      <c r="B36" s="12">
        <v>935</v>
      </c>
      <c r="C36" s="12"/>
      <c r="D36" s="12">
        <v>509.9</v>
      </c>
      <c r="E36" s="13"/>
      <c r="F36" s="13">
        <f>D36/B36*100</f>
        <v>54.53475935828877</v>
      </c>
    </row>
    <row r="37" spans="1:6" ht="15">
      <c r="A37" s="25" t="s">
        <v>28</v>
      </c>
      <c r="B37" s="9">
        <f>B38</f>
        <v>1855</v>
      </c>
      <c r="C37" s="9"/>
      <c r="D37" s="9">
        <f>D38</f>
        <v>960.4</v>
      </c>
      <c r="E37" s="10"/>
      <c r="F37" s="10">
        <f>(D37/B37)*100</f>
        <v>51.77358490566037</v>
      </c>
    </row>
    <row r="38" spans="1:6" ht="12.75" customHeight="1">
      <c r="A38" s="26" t="s">
        <v>49</v>
      </c>
      <c r="B38" s="12">
        <v>1855</v>
      </c>
      <c r="C38" s="12"/>
      <c r="D38" s="12">
        <v>960.4</v>
      </c>
      <c r="E38" s="13"/>
      <c r="F38" s="13">
        <f>(D38/B38)*100</f>
        <v>51.77358490566037</v>
      </c>
    </row>
    <row r="39" spans="1:6" ht="24">
      <c r="A39" s="25" t="s">
        <v>44</v>
      </c>
      <c r="B39" s="9">
        <f>B40+B41</f>
        <v>10138</v>
      </c>
      <c r="C39" s="9"/>
      <c r="D39" s="9">
        <f>D40+D41</f>
        <v>17729.6</v>
      </c>
      <c r="E39" s="10"/>
      <c r="F39" s="10">
        <f>D39/B39*100</f>
        <v>174.88261984612348</v>
      </c>
    </row>
    <row r="40" spans="1:6" ht="18" customHeight="1">
      <c r="A40" s="27" t="s">
        <v>66</v>
      </c>
      <c r="B40" s="17">
        <v>27</v>
      </c>
      <c r="C40" s="17"/>
      <c r="D40" s="17">
        <v>8.8</v>
      </c>
      <c r="E40" s="18"/>
      <c r="F40" s="18">
        <f>D40/B40*100</f>
        <v>32.592592592592595</v>
      </c>
    </row>
    <row r="41" spans="1:6" ht="15" customHeight="1">
      <c r="A41" s="26" t="s">
        <v>67</v>
      </c>
      <c r="B41" s="17">
        <v>10111</v>
      </c>
      <c r="C41" s="17"/>
      <c r="D41" s="17">
        <v>17720.8</v>
      </c>
      <c r="E41" s="18"/>
      <c r="F41" s="18">
        <f>D41/B41*100</f>
        <v>175.26258530313518</v>
      </c>
    </row>
    <row r="42" spans="1:6" ht="24">
      <c r="A42" s="25" t="s">
        <v>35</v>
      </c>
      <c r="B42" s="9">
        <f>B43+B44+B45</f>
        <v>891</v>
      </c>
      <c r="C42" s="9"/>
      <c r="D42" s="9">
        <f>D43+D44+D45</f>
        <v>240.5</v>
      </c>
      <c r="E42" s="10"/>
      <c r="F42" s="10">
        <f>(D42/B42)*100</f>
        <v>26.992143658810324</v>
      </c>
    </row>
    <row r="43" spans="1:6" ht="21" customHeight="1">
      <c r="A43" s="26" t="s">
        <v>68</v>
      </c>
      <c r="B43" s="17">
        <v>84</v>
      </c>
      <c r="C43" s="17"/>
      <c r="D43" s="17">
        <v>33.1</v>
      </c>
      <c r="E43" s="18"/>
      <c r="F43" s="18">
        <f>D43/B43*100</f>
        <v>39.40476190476191</v>
      </c>
    </row>
    <row r="44" spans="1:6" ht="74.25" customHeight="1">
      <c r="A44" s="30" t="s">
        <v>69</v>
      </c>
      <c r="B44" s="17">
        <v>227</v>
      </c>
      <c r="C44" s="17"/>
      <c r="D44" s="17">
        <v>47.9</v>
      </c>
      <c r="E44" s="18"/>
      <c r="F44" s="18">
        <f>D44/B44*100</f>
        <v>21.101321585903083</v>
      </c>
    </row>
    <row r="45" spans="1:6" ht="30" customHeight="1">
      <c r="A45" s="26" t="s">
        <v>70</v>
      </c>
      <c r="B45" s="17">
        <v>580</v>
      </c>
      <c r="C45" s="17"/>
      <c r="D45" s="17">
        <v>159.5</v>
      </c>
      <c r="E45" s="18"/>
      <c r="F45" s="18">
        <f>D45/B45*100</f>
        <v>27.500000000000004</v>
      </c>
    </row>
    <row r="46" spans="1:6" ht="15">
      <c r="A46" s="25" t="s">
        <v>36</v>
      </c>
      <c r="B46" s="9">
        <f>SUM(B47:B57)</f>
        <v>4384</v>
      </c>
      <c r="C46" s="9"/>
      <c r="D46" s="9">
        <f>SUM(D47:D57)</f>
        <v>1507</v>
      </c>
      <c r="E46" s="10"/>
      <c r="F46" s="10">
        <f>(D46/B46)*100</f>
        <v>34.375</v>
      </c>
    </row>
    <row r="47" spans="1:6" ht="33.75" customHeight="1">
      <c r="A47" s="27" t="s">
        <v>71</v>
      </c>
      <c r="B47" s="17">
        <v>100</v>
      </c>
      <c r="C47" s="17"/>
      <c r="D47" s="17">
        <v>34.3</v>
      </c>
      <c r="E47" s="19">
        <v>51</v>
      </c>
      <c r="F47" s="18">
        <f>(D47/B47)*100</f>
        <v>34.3</v>
      </c>
    </row>
    <row r="48" spans="1:6" ht="51" customHeight="1" hidden="1">
      <c r="A48" s="26" t="s">
        <v>72</v>
      </c>
      <c r="B48" s="17">
        <v>0</v>
      </c>
      <c r="C48" s="17"/>
      <c r="D48" s="17">
        <v>0</v>
      </c>
      <c r="E48" s="19">
        <v>22</v>
      </c>
      <c r="F48" s="18">
        <v>0</v>
      </c>
    </row>
    <row r="49" spans="1:6" ht="48" customHeight="1">
      <c r="A49" s="26" t="s">
        <v>6</v>
      </c>
      <c r="B49" s="17">
        <v>576</v>
      </c>
      <c r="C49" s="17"/>
      <c r="D49" s="17">
        <v>150.5</v>
      </c>
      <c r="E49" s="19">
        <v>71</v>
      </c>
      <c r="F49" s="18">
        <f>(D49/B49)*100</f>
        <v>26.12847222222222</v>
      </c>
    </row>
    <row r="50" spans="1:6" ht="24" customHeight="1" hidden="1">
      <c r="A50" s="26" t="s">
        <v>52</v>
      </c>
      <c r="B50" s="17">
        <v>0</v>
      </c>
      <c r="C50" s="17"/>
      <c r="D50" s="17">
        <v>0</v>
      </c>
      <c r="E50" s="19">
        <v>0</v>
      </c>
      <c r="F50" s="18">
        <v>0</v>
      </c>
    </row>
    <row r="51" spans="1:6" ht="99" customHeight="1">
      <c r="A51" s="26" t="s">
        <v>73</v>
      </c>
      <c r="B51" s="17">
        <v>122</v>
      </c>
      <c r="C51" s="17"/>
      <c r="D51" s="17">
        <v>26</v>
      </c>
      <c r="E51" s="19">
        <v>121.2</v>
      </c>
      <c r="F51" s="18">
        <f aca="true" t="shared" si="1" ref="F51:F67">D51/B51*100</f>
        <v>21.311475409836063</v>
      </c>
    </row>
    <row r="52" spans="1:6" ht="68.25" customHeight="1">
      <c r="A52" s="26" t="s">
        <v>99</v>
      </c>
      <c r="B52" s="17">
        <v>1002</v>
      </c>
      <c r="C52" s="17"/>
      <c r="D52" s="17">
        <v>242</v>
      </c>
      <c r="E52" s="19">
        <v>887.3</v>
      </c>
      <c r="F52" s="18">
        <f t="shared" si="1"/>
        <v>24.151696606786427</v>
      </c>
    </row>
    <row r="53" spans="1:6" ht="27" customHeight="1">
      <c r="A53" s="26" t="s">
        <v>74</v>
      </c>
      <c r="B53" s="17">
        <v>50</v>
      </c>
      <c r="C53" s="17"/>
      <c r="D53" s="17">
        <v>22.5</v>
      </c>
      <c r="E53" s="19">
        <v>347.5</v>
      </c>
      <c r="F53" s="18">
        <f t="shared" si="1"/>
        <v>45</v>
      </c>
    </row>
    <row r="54" spans="1:6" ht="54" customHeight="1">
      <c r="A54" s="27" t="s">
        <v>75</v>
      </c>
      <c r="B54" s="17">
        <v>448</v>
      </c>
      <c r="C54" s="17"/>
      <c r="D54" s="17">
        <v>429.7</v>
      </c>
      <c r="E54" s="19">
        <v>87.6</v>
      </c>
      <c r="F54" s="18">
        <f t="shared" si="1"/>
        <v>95.91517857142857</v>
      </c>
    </row>
    <row r="55" spans="1:6" ht="60" customHeight="1">
      <c r="A55" s="26" t="s">
        <v>59</v>
      </c>
      <c r="B55" s="17">
        <v>32</v>
      </c>
      <c r="C55" s="17"/>
      <c r="D55" s="17">
        <v>19.7</v>
      </c>
      <c r="E55" s="19">
        <v>221.8</v>
      </c>
      <c r="F55" s="18">
        <f t="shared" si="1"/>
        <v>61.5625</v>
      </c>
    </row>
    <row r="56" spans="1:6" ht="42" customHeight="1">
      <c r="A56" s="26" t="s">
        <v>76</v>
      </c>
      <c r="B56" s="17">
        <v>130</v>
      </c>
      <c r="C56" s="17"/>
      <c r="D56" s="17">
        <v>25.6</v>
      </c>
      <c r="E56" s="19">
        <v>68.4</v>
      </c>
      <c r="F56" s="18">
        <f t="shared" si="1"/>
        <v>19.692307692307693</v>
      </c>
    </row>
    <row r="57" spans="1:6" ht="24.75" customHeight="1">
      <c r="A57" s="26" t="s">
        <v>77</v>
      </c>
      <c r="B57" s="17">
        <v>1924</v>
      </c>
      <c r="C57" s="17"/>
      <c r="D57" s="17">
        <v>556.7</v>
      </c>
      <c r="E57" s="17">
        <v>3536.16</v>
      </c>
      <c r="F57" s="18">
        <f t="shared" si="1"/>
        <v>28.93451143451144</v>
      </c>
    </row>
    <row r="58" spans="1:6" ht="18" customHeight="1">
      <c r="A58" s="25" t="s">
        <v>78</v>
      </c>
      <c r="B58" s="9">
        <v>514</v>
      </c>
      <c r="C58" s="9"/>
      <c r="D58" s="9">
        <v>133.2</v>
      </c>
      <c r="E58" s="10"/>
      <c r="F58" s="18">
        <f t="shared" si="1"/>
        <v>25.91439688715953</v>
      </c>
    </row>
    <row r="59" spans="1:6" ht="15">
      <c r="A59" s="25" t="s">
        <v>51</v>
      </c>
      <c r="B59" s="9">
        <f>B7+B13+B18+B23+B27+B33+B37+B39+B42+B46+B58+B31</f>
        <v>325580</v>
      </c>
      <c r="C59" s="9"/>
      <c r="D59" s="9">
        <f>D7+D13+D18+D23+D27+D33+D37+D39+D42+D46+D58</f>
        <v>139835.19999999998</v>
      </c>
      <c r="E59" s="10"/>
      <c r="F59" s="10">
        <f t="shared" si="1"/>
        <v>42.94956692671539</v>
      </c>
    </row>
    <row r="60" spans="1:6" ht="15">
      <c r="A60" s="25" t="s">
        <v>32</v>
      </c>
      <c r="B60" s="9">
        <f>B61+B67+B68+B69</f>
        <v>1372338.4</v>
      </c>
      <c r="C60" s="9">
        <f>C61+C67+C68+C69</f>
        <v>0</v>
      </c>
      <c r="D60" s="9">
        <f>D61+D67+D68+D69</f>
        <v>405166.19999999995</v>
      </c>
      <c r="E60" s="10"/>
      <c r="F60" s="10">
        <f t="shared" si="1"/>
        <v>29.523782180838193</v>
      </c>
    </row>
    <row r="61" spans="1:6" ht="24.75" customHeight="1">
      <c r="A61" s="31" t="s">
        <v>79</v>
      </c>
      <c r="B61" s="9">
        <f>B63+B64+B65+B66</f>
        <v>1371605.0999999999</v>
      </c>
      <c r="C61" s="9">
        <f>C63+C64+C65+C66</f>
        <v>0</v>
      </c>
      <c r="D61" s="9">
        <f>D63+D64+D65+D66</f>
        <v>412796.6</v>
      </c>
      <c r="E61" s="10"/>
      <c r="F61" s="10">
        <f t="shared" si="1"/>
        <v>30.095878179513914</v>
      </c>
    </row>
    <row r="62" spans="1:6" ht="24.75" customHeight="1">
      <c r="A62" s="26" t="s">
        <v>80</v>
      </c>
      <c r="B62" s="9">
        <f>B63</f>
        <v>374497</v>
      </c>
      <c r="C62" s="9">
        <f>C63</f>
        <v>0</v>
      </c>
      <c r="D62" s="9">
        <f>D63</f>
        <v>125844.5</v>
      </c>
      <c r="E62" s="20">
        <f>E63</f>
        <v>0</v>
      </c>
      <c r="F62" s="20">
        <f>F63</f>
        <v>33.60360697148442</v>
      </c>
    </row>
    <row r="63" spans="1:6" ht="21.75" customHeight="1">
      <c r="A63" s="26" t="s">
        <v>86</v>
      </c>
      <c r="B63" s="16">
        <v>374497</v>
      </c>
      <c r="C63" s="16"/>
      <c r="D63" s="16">
        <v>125844.5</v>
      </c>
      <c r="E63" s="21"/>
      <c r="F63" s="21">
        <f t="shared" si="1"/>
        <v>33.60360697148442</v>
      </c>
    </row>
    <row r="64" spans="1:6" ht="28.5" customHeight="1">
      <c r="A64" s="26" t="s">
        <v>53</v>
      </c>
      <c r="B64" s="16">
        <v>77570.1</v>
      </c>
      <c r="C64" s="16"/>
      <c r="D64" s="16">
        <v>920.8</v>
      </c>
      <c r="E64" s="21"/>
      <c r="F64" s="21">
        <f t="shared" si="1"/>
        <v>1.1870553215736475</v>
      </c>
    </row>
    <row r="65" spans="1:6" ht="21.75" customHeight="1">
      <c r="A65" s="26" t="s">
        <v>81</v>
      </c>
      <c r="B65" s="16">
        <v>910612.6</v>
      </c>
      <c r="C65" s="16"/>
      <c r="D65" s="16">
        <v>281733.6</v>
      </c>
      <c r="E65" s="21"/>
      <c r="F65" s="21">
        <f t="shared" si="1"/>
        <v>30.93890859845339</v>
      </c>
    </row>
    <row r="66" spans="1:6" ht="15">
      <c r="A66" s="26" t="s">
        <v>34</v>
      </c>
      <c r="B66" s="16">
        <v>8925.4</v>
      </c>
      <c r="C66" s="16"/>
      <c r="D66" s="16">
        <v>4297.7</v>
      </c>
      <c r="E66" s="21"/>
      <c r="F66" s="21">
        <f t="shared" si="1"/>
        <v>48.151343357160464</v>
      </c>
    </row>
    <row r="67" spans="1:6" ht="15">
      <c r="A67" s="26" t="s">
        <v>87</v>
      </c>
      <c r="B67" s="16">
        <v>733.3</v>
      </c>
      <c r="C67" s="16"/>
      <c r="D67" s="16">
        <v>59</v>
      </c>
      <c r="E67" s="21"/>
      <c r="F67" s="21">
        <f t="shared" si="1"/>
        <v>8.04582026455748</v>
      </c>
    </row>
    <row r="68" spans="1:6" ht="59.25" customHeight="1">
      <c r="A68" s="26" t="s">
        <v>54</v>
      </c>
      <c r="B68" s="16"/>
      <c r="C68" s="16"/>
      <c r="D68" s="16"/>
      <c r="E68" s="21"/>
      <c r="F68" s="21"/>
    </row>
    <row r="69" spans="1:6" ht="35.25" customHeight="1">
      <c r="A69" s="26" t="s">
        <v>56</v>
      </c>
      <c r="B69" s="16"/>
      <c r="C69" s="16"/>
      <c r="D69" s="16">
        <v>-7689.4</v>
      </c>
      <c r="E69" s="21"/>
      <c r="F69" s="21"/>
    </row>
    <row r="70" spans="1:6" ht="15">
      <c r="A70" s="25" t="s">
        <v>20</v>
      </c>
      <c r="B70" s="9">
        <f>B59+B60</f>
        <v>1697918.4</v>
      </c>
      <c r="C70" s="9"/>
      <c r="D70" s="9">
        <f>D59+D60</f>
        <v>545001.3999999999</v>
      </c>
      <c r="E70" s="10"/>
      <c r="F70" s="10">
        <f>D70/B70*100</f>
        <v>32.09820919544779</v>
      </c>
    </row>
    <row r="71" spans="1:6" ht="15">
      <c r="A71" s="25" t="s">
        <v>21</v>
      </c>
      <c r="B71" s="9"/>
      <c r="C71" s="9"/>
      <c r="D71" s="9"/>
      <c r="E71" s="10"/>
      <c r="F71" s="10"/>
    </row>
    <row r="72" spans="1:6" ht="13.5">
      <c r="A72" s="26" t="s">
        <v>29</v>
      </c>
      <c r="B72" s="17">
        <v>46246.5</v>
      </c>
      <c r="C72" s="17"/>
      <c r="D72" s="17">
        <v>24299.2</v>
      </c>
      <c r="E72" s="18"/>
      <c r="F72" s="18">
        <f>(D72/B72)*100</f>
        <v>52.542787021720564</v>
      </c>
    </row>
    <row r="73" spans="1:6" ht="13.5">
      <c r="A73" s="26" t="s">
        <v>33</v>
      </c>
      <c r="B73" s="17">
        <v>253.9</v>
      </c>
      <c r="C73" s="17"/>
      <c r="D73" s="17">
        <v>89.5</v>
      </c>
      <c r="E73" s="18"/>
      <c r="F73" s="18">
        <f>D73/B73*100</f>
        <v>35.25009846396219</v>
      </c>
    </row>
    <row r="74" spans="1:6" ht="13.5">
      <c r="A74" s="26" t="s">
        <v>30</v>
      </c>
      <c r="B74" s="17">
        <v>7661.7</v>
      </c>
      <c r="C74" s="17"/>
      <c r="D74" s="17">
        <v>4002.7</v>
      </c>
      <c r="E74" s="18"/>
      <c r="F74" s="18">
        <f aca="true" t="shared" si="2" ref="F74:F84">(D74/B74)*100</f>
        <v>52.24297479671613</v>
      </c>
    </row>
    <row r="75" spans="1:6" ht="13.5">
      <c r="A75" s="26" t="s">
        <v>31</v>
      </c>
      <c r="B75" s="17">
        <v>136472.9</v>
      </c>
      <c r="C75" s="17"/>
      <c r="D75" s="17">
        <v>26292</v>
      </c>
      <c r="E75" s="18"/>
      <c r="F75" s="18">
        <f t="shared" si="2"/>
        <v>19.26536330656123</v>
      </c>
    </row>
    <row r="76" spans="1:6" ht="13.5">
      <c r="A76" s="26" t="s">
        <v>39</v>
      </c>
      <c r="B76" s="17">
        <v>80996.2</v>
      </c>
      <c r="C76" s="17"/>
      <c r="D76" s="17">
        <v>17153</v>
      </c>
      <c r="E76" s="18"/>
      <c r="F76" s="18">
        <f t="shared" si="2"/>
        <v>21.177536723945074</v>
      </c>
    </row>
    <row r="77" spans="1:6" ht="13.5">
      <c r="A77" s="26" t="s">
        <v>22</v>
      </c>
      <c r="B77" s="17">
        <v>875168.3</v>
      </c>
      <c r="C77" s="17"/>
      <c r="D77" s="17">
        <v>260298</v>
      </c>
      <c r="E77" s="18"/>
      <c r="F77" s="18">
        <f t="shared" si="2"/>
        <v>29.742622076233793</v>
      </c>
    </row>
    <row r="78" spans="1:6" ht="13.5">
      <c r="A78" s="26" t="s">
        <v>38</v>
      </c>
      <c r="B78" s="17">
        <v>49326.8</v>
      </c>
      <c r="C78" s="17"/>
      <c r="D78" s="17">
        <v>30912.1</v>
      </c>
      <c r="E78" s="18"/>
      <c r="F78" s="18">
        <f t="shared" si="2"/>
        <v>62.66796143273028</v>
      </c>
    </row>
    <row r="79" spans="1:6" ht="13.5" hidden="1">
      <c r="A79" s="26" t="s">
        <v>37</v>
      </c>
      <c r="B79" s="17"/>
      <c r="C79" s="17"/>
      <c r="D79" s="17"/>
      <c r="E79" s="18"/>
      <c r="F79" s="18"/>
    </row>
    <row r="80" spans="1:6" ht="13.5" hidden="1">
      <c r="A80" s="26" t="s">
        <v>37</v>
      </c>
      <c r="B80" s="17">
        <v>0</v>
      </c>
      <c r="C80" s="17"/>
      <c r="D80" s="17">
        <v>0</v>
      </c>
      <c r="E80" s="18"/>
      <c r="F80" s="18"/>
    </row>
    <row r="81" spans="1:6" ht="13.5">
      <c r="A81" s="26" t="s">
        <v>23</v>
      </c>
      <c r="B81" s="17">
        <v>482331.3</v>
      </c>
      <c r="C81" s="17"/>
      <c r="D81" s="17">
        <v>146779.1</v>
      </c>
      <c r="E81" s="18"/>
      <c r="F81" s="18">
        <f t="shared" si="2"/>
        <v>30.43117873544595</v>
      </c>
    </row>
    <row r="82" spans="1:6" ht="13.5">
      <c r="A82" s="26" t="s">
        <v>46</v>
      </c>
      <c r="B82" s="17">
        <v>19979.3</v>
      </c>
      <c r="C82" s="17"/>
      <c r="D82" s="17">
        <v>11160</v>
      </c>
      <c r="E82" s="18"/>
      <c r="F82" s="18">
        <f t="shared" si="2"/>
        <v>55.85781283628556</v>
      </c>
    </row>
    <row r="83" spans="1:6" ht="13.5">
      <c r="A83" s="26" t="s">
        <v>47</v>
      </c>
      <c r="B83" s="17">
        <v>8610.7</v>
      </c>
      <c r="C83" s="17"/>
      <c r="D83" s="17">
        <v>2819.8</v>
      </c>
      <c r="E83" s="18"/>
      <c r="F83" s="18">
        <f t="shared" si="2"/>
        <v>32.74762795126993</v>
      </c>
    </row>
    <row r="84" spans="1:6" ht="13.5">
      <c r="A84" s="26" t="s">
        <v>48</v>
      </c>
      <c r="B84" s="17">
        <v>26</v>
      </c>
      <c r="C84" s="17"/>
      <c r="D84" s="17">
        <v>7.1</v>
      </c>
      <c r="E84" s="18"/>
      <c r="F84" s="18">
        <f t="shared" si="2"/>
        <v>27.307692307692307</v>
      </c>
    </row>
    <row r="85" spans="1:7" ht="15">
      <c r="A85" s="25" t="s">
        <v>24</v>
      </c>
      <c r="B85" s="9">
        <f>SUM(B72:B84)</f>
        <v>1707073.6</v>
      </c>
      <c r="C85" s="9">
        <f>SUM(C72:C84)</f>
        <v>0</v>
      </c>
      <c r="D85" s="9">
        <f>SUM(D72:D84)</f>
        <v>523812.49999999994</v>
      </c>
      <c r="E85" s="10">
        <f>SUM(E72:E84)</f>
        <v>0</v>
      </c>
      <c r="F85" s="10">
        <f>D85/B85*100</f>
        <v>30.68482225956748</v>
      </c>
      <c r="G85" s="32"/>
    </row>
    <row r="86" spans="1:6" ht="15">
      <c r="A86" s="50"/>
      <c r="B86" s="51"/>
      <c r="C86" s="51"/>
      <c r="D86" s="52"/>
      <c r="E86" s="53"/>
      <c r="F86" s="53"/>
    </row>
    <row r="87" spans="1:4" ht="23.25">
      <c r="A87" s="33" t="s">
        <v>7</v>
      </c>
      <c r="B87" s="34">
        <f>B85-B70</f>
        <v>9155.200000000186</v>
      </c>
      <c r="C87" s="55"/>
      <c r="D87" s="54">
        <f>D85-D70</f>
        <v>-21188.899999999965</v>
      </c>
    </row>
    <row r="88" spans="1:4" ht="24">
      <c r="A88" s="37" t="s">
        <v>8</v>
      </c>
      <c r="B88" s="38">
        <f>B89+B92+B95</f>
        <v>9155.2</v>
      </c>
      <c r="C88" s="38">
        <f>C89+C92+C95</f>
        <v>0</v>
      </c>
      <c r="D88" s="38">
        <f>D89+D92+D95</f>
        <v>-3336</v>
      </c>
    </row>
    <row r="89" spans="1:4" ht="13.5">
      <c r="A89" s="33" t="s">
        <v>9</v>
      </c>
      <c r="B89" s="40">
        <f>B90+B91</f>
        <v>19155.2</v>
      </c>
      <c r="C89" s="56"/>
      <c r="D89" s="41">
        <v>0</v>
      </c>
    </row>
    <row r="90" spans="1:4" ht="24">
      <c r="A90" s="26" t="s">
        <v>10</v>
      </c>
      <c r="B90" s="42">
        <v>19155.2</v>
      </c>
      <c r="C90" s="57"/>
      <c r="D90" s="43">
        <v>0</v>
      </c>
    </row>
    <row r="91" spans="1:4" ht="24">
      <c r="A91" s="26" t="s">
        <v>11</v>
      </c>
      <c r="B91" s="38"/>
      <c r="C91" s="58"/>
      <c r="D91" s="44"/>
    </row>
    <row r="92" spans="1:4" ht="23.25">
      <c r="A92" s="33" t="s">
        <v>55</v>
      </c>
      <c r="B92" s="45">
        <f>B93+B94</f>
        <v>-10000</v>
      </c>
      <c r="C92" s="55"/>
      <c r="D92" s="46">
        <f>D93+D94</f>
        <v>-3336</v>
      </c>
    </row>
    <row r="93" spans="1:10" ht="24">
      <c r="A93" s="26" t="s">
        <v>12</v>
      </c>
      <c r="B93" s="38">
        <v>0</v>
      </c>
      <c r="C93" s="58"/>
      <c r="D93" s="44">
        <v>0</v>
      </c>
      <c r="J93" s="22" t="s">
        <v>100</v>
      </c>
    </row>
    <row r="94" spans="1:4" ht="36">
      <c r="A94" s="26" t="s">
        <v>13</v>
      </c>
      <c r="B94" s="38">
        <v>-10000</v>
      </c>
      <c r="C94" s="58"/>
      <c r="D94" s="44">
        <v>-3336</v>
      </c>
    </row>
    <row r="95" spans="1:4" ht="23.25">
      <c r="A95" s="25" t="s">
        <v>82</v>
      </c>
      <c r="B95" s="34">
        <v>0</v>
      </c>
      <c r="C95" s="58"/>
      <c r="D95" s="47">
        <v>0</v>
      </c>
    </row>
    <row r="96" spans="1:4" ht="23.25">
      <c r="A96" s="33" t="s">
        <v>14</v>
      </c>
      <c r="B96" s="34">
        <f>B87-B88</f>
        <v>1.8553691916167736E-10</v>
      </c>
      <c r="C96" s="59"/>
      <c r="D96" s="47">
        <f>D87-D88</f>
        <v>-17852.899999999965</v>
      </c>
    </row>
    <row r="97" ht="29.25" customHeight="1"/>
    <row r="98" ht="12.75">
      <c r="A98" s="60"/>
    </row>
    <row r="99" ht="27.75" customHeight="1"/>
  </sheetData>
  <sheetProtection/>
  <mergeCells count="5">
    <mergeCell ref="A1:F1"/>
    <mergeCell ref="A2:A5"/>
    <mergeCell ref="B2:B5"/>
    <mergeCell ref="D2:D5"/>
    <mergeCell ref="F2:F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H75" sqref="H75"/>
    </sheetView>
  </sheetViews>
  <sheetFormatPr defaultColWidth="9.00390625" defaultRowHeight="12.75"/>
  <cols>
    <col min="1" max="1" width="49.50390625" style="48" customWidth="1"/>
    <col min="2" max="2" width="15.375" style="49" customWidth="1"/>
    <col min="3" max="3" width="15.375" style="49" hidden="1" customWidth="1"/>
    <col min="4" max="4" width="17.00390625" style="35" customWidth="1"/>
    <col min="5" max="5" width="13.875" style="36" hidden="1" customWidth="1"/>
    <col min="6" max="6" width="13.625" style="36" customWidth="1"/>
    <col min="7" max="7" width="9.125" style="22" customWidth="1"/>
    <col min="8" max="16384" width="8.875" style="22" customWidth="1"/>
  </cols>
  <sheetData>
    <row r="1" spans="1:6" ht="39" customHeight="1" thickBot="1">
      <c r="A1" s="96" t="s">
        <v>103</v>
      </c>
      <c r="B1" s="96"/>
      <c r="C1" s="96"/>
      <c r="D1" s="96"/>
      <c r="E1" s="96"/>
      <c r="F1" s="96"/>
    </row>
    <row r="2" spans="1:6" ht="12.75">
      <c r="A2" s="93" t="s">
        <v>15</v>
      </c>
      <c r="B2" s="97" t="s">
        <v>95</v>
      </c>
      <c r="C2" s="1"/>
      <c r="D2" s="100" t="s">
        <v>104</v>
      </c>
      <c r="E2" s="2"/>
      <c r="F2" s="103" t="s">
        <v>0</v>
      </c>
    </row>
    <row r="3" spans="1:6" ht="12.75" customHeight="1">
      <c r="A3" s="94"/>
      <c r="B3" s="98"/>
      <c r="C3" s="3"/>
      <c r="D3" s="101"/>
      <c r="E3" s="4"/>
      <c r="F3" s="104"/>
    </row>
    <row r="4" spans="1:6" ht="12.75">
      <c r="A4" s="94"/>
      <c r="B4" s="98"/>
      <c r="C4" s="3"/>
      <c r="D4" s="101"/>
      <c r="E4" s="4"/>
      <c r="F4" s="104"/>
    </row>
    <row r="5" spans="1:6" ht="26.25" customHeight="1">
      <c r="A5" s="95"/>
      <c r="B5" s="99"/>
      <c r="C5" s="5"/>
      <c r="D5" s="102"/>
      <c r="E5" s="6"/>
      <c r="F5" s="105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B8+B9+B10+B11</f>
        <v>207809</v>
      </c>
      <c r="C7" s="9"/>
      <c r="D7" s="9">
        <f>D8+D9+D10+D11+D12</f>
        <v>99127</v>
      </c>
      <c r="E7" s="10"/>
      <c r="F7" s="11">
        <f aca="true" t="shared" si="0" ref="F7:F17">(D7/B7)*100</f>
        <v>47.70101391181325</v>
      </c>
    </row>
    <row r="8" spans="1:6" ht="60" customHeight="1">
      <c r="A8" s="26" t="s">
        <v>50</v>
      </c>
      <c r="B8" s="12">
        <v>206529</v>
      </c>
      <c r="C8" s="12"/>
      <c r="D8" s="12">
        <v>98677.2</v>
      </c>
      <c r="E8" s="13"/>
      <c r="F8" s="13">
        <f t="shared" si="0"/>
        <v>47.778859143268015</v>
      </c>
    </row>
    <row r="9" spans="1:6" ht="93" customHeight="1">
      <c r="A9" s="26" t="s">
        <v>40</v>
      </c>
      <c r="B9" s="12">
        <v>106</v>
      </c>
      <c r="C9" s="12"/>
      <c r="D9" s="12">
        <v>34.7</v>
      </c>
      <c r="E9" s="13"/>
      <c r="F9" s="13">
        <f t="shared" si="0"/>
        <v>32.735849056603776</v>
      </c>
    </row>
    <row r="10" spans="1:6" ht="36.75" customHeight="1">
      <c r="A10" s="26" t="s">
        <v>41</v>
      </c>
      <c r="B10" s="12">
        <v>1074</v>
      </c>
      <c r="C10" s="12"/>
      <c r="D10" s="12">
        <v>503.1</v>
      </c>
      <c r="E10" s="13"/>
      <c r="F10" s="13">
        <f t="shared" si="0"/>
        <v>46.84357541899441</v>
      </c>
    </row>
    <row r="11" spans="1:6" ht="72">
      <c r="A11" s="26" t="s">
        <v>58</v>
      </c>
      <c r="B11" s="12">
        <v>100</v>
      </c>
      <c r="C11" s="12"/>
      <c r="D11" s="12">
        <v>6.7</v>
      </c>
      <c r="E11" s="13"/>
      <c r="F11" s="13">
        <f t="shared" si="0"/>
        <v>6.7</v>
      </c>
    </row>
    <row r="12" spans="1:6" ht="59.25" customHeight="1">
      <c r="A12" s="26" t="s">
        <v>97</v>
      </c>
      <c r="B12" s="12"/>
      <c r="C12" s="12"/>
      <c r="D12" s="12">
        <v>-94.7</v>
      </c>
      <c r="E12" s="13"/>
      <c r="F12" s="13"/>
    </row>
    <row r="13" spans="1:6" ht="23.25">
      <c r="A13" s="25" t="s">
        <v>1</v>
      </c>
      <c r="B13" s="14">
        <f>B14+B15+B16+B17</f>
        <v>8307</v>
      </c>
      <c r="C13" s="14"/>
      <c r="D13" s="14">
        <f>D14+D15+D16+D17</f>
        <v>3630.6000000000004</v>
      </c>
      <c r="E13" s="15"/>
      <c r="F13" s="15">
        <f t="shared" si="0"/>
        <v>43.70530877573132</v>
      </c>
    </row>
    <row r="14" spans="1:6" ht="48">
      <c r="A14" s="26" t="s">
        <v>2</v>
      </c>
      <c r="B14" s="12">
        <v>2953</v>
      </c>
      <c r="C14" s="12"/>
      <c r="D14" s="12">
        <v>1640.1</v>
      </c>
      <c r="E14" s="13"/>
      <c r="F14" s="13">
        <f t="shared" si="0"/>
        <v>55.54012868269555</v>
      </c>
    </row>
    <row r="15" spans="1:6" ht="74.25" customHeight="1">
      <c r="A15" s="26" t="s">
        <v>3</v>
      </c>
      <c r="B15" s="12">
        <v>21</v>
      </c>
      <c r="C15" s="12"/>
      <c r="D15" s="12">
        <v>12.3</v>
      </c>
      <c r="E15" s="13"/>
      <c r="F15" s="13">
        <f t="shared" si="0"/>
        <v>58.57142857142858</v>
      </c>
    </row>
    <row r="16" spans="1:6" ht="48">
      <c r="A16" s="26" t="s">
        <v>57</v>
      </c>
      <c r="B16" s="12">
        <v>5882</v>
      </c>
      <c r="C16" s="12"/>
      <c r="D16" s="12">
        <v>2276.4</v>
      </c>
      <c r="E16" s="13"/>
      <c r="F16" s="13">
        <f t="shared" si="0"/>
        <v>38.70112206732404</v>
      </c>
    </row>
    <row r="17" spans="1:6" ht="48">
      <c r="A17" s="26" t="s">
        <v>4</v>
      </c>
      <c r="B17" s="12">
        <v>-549</v>
      </c>
      <c r="C17" s="12"/>
      <c r="D17" s="12">
        <v>-298.2</v>
      </c>
      <c r="E17" s="13"/>
      <c r="F17" s="13">
        <f t="shared" si="0"/>
        <v>54.31693989071038</v>
      </c>
    </row>
    <row r="18" spans="1:6" ht="15">
      <c r="A18" s="25" t="s">
        <v>16</v>
      </c>
      <c r="B18" s="9">
        <f>B20+B21+B22+B19</f>
        <v>29908</v>
      </c>
      <c r="C18" s="9"/>
      <c r="D18" s="9">
        <f>D20+D21+D22+D19</f>
        <v>18013.4</v>
      </c>
      <c r="E18" s="10"/>
      <c r="F18" s="11">
        <f>(D18/B18)*100</f>
        <v>60.22937006820918</v>
      </c>
    </row>
    <row r="19" spans="1:6" ht="24">
      <c r="A19" s="26" t="s">
        <v>88</v>
      </c>
      <c r="B19" s="12">
        <v>10972</v>
      </c>
      <c r="C19" s="12"/>
      <c r="D19" s="12">
        <v>7819.8</v>
      </c>
      <c r="E19" s="10"/>
      <c r="F19" s="18">
        <f>D19/B19*100</f>
        <v>71.2705067444404</v>
      </c>
    </row>
    <row r="20" spans="1:6" ht="24">
      <c r="A20" s="26" t="s">
        <v>26</v>
      </c>
      <c r="B20" s="12">
        <v>18755</v>
      </c>
      <c r="C20" s="12"/>
      <c r="D20" s="12">
        <v>10086.6</v>
      </c>
      <c r="E20" s="13"/>
      <c r="F20" s="13">
        <f>(D20/B20)*100</f>
        <v>53.780858437749934</v>
      </c>
    </row>
    <row r="21" spans="1:6" ht="12.75">
      <c r="A21" s="26" t="s">
        <v>42</v>
      </c>
      <c r="B21" s="12">
        <v>30</v>
      </c>
      <c r="C21" s="12"/>
      <c r="D21" s="12">
        <v>0</v>
      </c>
      <c r="E21" s="13"/>
      <c r="F21" s="13">
        <v>0</v>
      </c>
    </row>
    <row r="22" spans="1:6" ht="25.5" customHeight="1">
      <c r="A22" s="26" t="s">
        <v>60</v>
      </c>
      <c r="B22" s="12">
        <v>151</v>
      </c>
      <c r="C22" s="12"/>
      <c r="D22" s="12">
        <v>107</v>
      </c>
      <c r="E22" s="13"/>
      <c r="F22" s="13">
        <f>(D22/B22)*100</f>
        <v>70.86092715231787</v>
      </c>
    </row>
    <row r="23" spans="1:6" ht="15">
      <c r="A23" s="25" t="s">
        <v>17</v>
      </c>
      <c r="B23" s="9">
        <f>B24+B26+B25</f>
        <v>26934</v>
      </c>
      <c r="C23" s="9"/>
      <c r="D23" s="9">
        <f>D24+D26+D25</f>
        <v>8574.5</v>
      </c>
      <c r="E23" s="10"/>
      <c r="F23" s="10">
        <f>(D23/B23)*100</f>
        <v>31.835226850820526</v>
      </c>
    </row>
    <row r="24" spans="1:6" ht="15" customHeight="1">
      <c r="A24" s="26" t="s">
        <v>61</v>
      </c>
      <c r="B24" s="12">
        <v>3325</v>
      </c>
      <c r="C24" s="12"/>
      <c r="D24" s="12">
        <v>933.1</v>
      </c>
      <c r="E24" s="13"/>
      <c r="F24" s="13">
        <f>(D24/B24)*100</f>
        <v>28.063157894736847</v>
      </c>
    </row>
    <row r="25" spans="1:6" ht="12.75">
      <c r="A25" s="26" t="s">
        <v>5</v>
      </c>
      <c r="B25" s="12">
        <v>1428</v>
      </c>
      <c r="C25" s="12"/>
      <c r="D25" s="12">
        <v>320.5</v>
      </c>
      <c r="E25" s="13"/>
      <c r="F25" s="13">
        <f>(D25/B25)*100</f>
        <v>22.443977591036415</v>
      </c>
    </row>
    <row r="26" spans="1:6" ht="13.5" customHeight="1">
      <c r="A26" s="27" t="s">
        <v>18</v>
      </c>
      <c r="B26" s="12">
        <v>22181</v>
      </c>
      <c r="C26" s="12"/>
      <c r="D26" s="12">
        <v>7320.9</v>
      </c>
      <c r="E26" s="13"/>
      <c r="F26" s="13">
        <f>(D26/B26)*100</f>
        <v>33.005274784725664</v>
      </c>
    </row>
    <row r="27" spans="1:6" ht="15">
      <c r="A27" s="25" t="s">
        <v>19</v>
      </c>
      <c r="B27" s="9">
        <f>B28+B30+B29</f>
        <v>10090</v>
      </c>
      <c r="C27" s="9">
        <f>C28+C30</f>
        <v>0</v>
      </c>
      <c r="D27" s="9">
        <f>D28+D30+D29</f>
        <v>4373.3</v>
      </c>
      <c r="E27" s="10">
        <f>E28+E30</f>
        <v>0</v>
      </c>
      <c r="F27" s="10">
        <f>F28</f>
        <v>45.63607085346216</v>
      </c>
    </row>
    <row r="28" spans="1:6" ht="42" customHeight="1">
      <c r="A28" s="28" t="s">
        <v>62</v>
      </c>
      <c r="B28" s="12">
        <v>6210</v>
      </c>
      <c r="C28" s="12"/>
      <c r="D28" s="12">
        <v>2834</v>
      </c>
      <c r="E28" s="13"/>
      <c r="F28" s="13">
        <f>(D28/B28)*100</f>
        <v>45.63607085346216</v>
      </c>
    </row>
    <row r="29" spans="1:6" ht="59.25" customHeight="1">
      <c r="A29" s="26" t="s">
        <v>98</v>
      </c>
      <c r="B29" s="12">
        <v>7</v>
      </c>
      <c r="C29" s="12"/>
      <c r="D29" s="12">
        <v>1.5</v>
      </c>
      <c r="E29" s="13"/>
      <c r="F29" s="13">
        <f>(D29/B29)*100</f>
        <v>21.428571428571427</v>
      </c>
    </row>
    <row r="30" spans="1:6" ht="48.75" customHeight="1">
      <c r="A30" s="28" t="s">
        <v>85</v>
      </c>
      <c r="B30" s="12">
        <v>3873</v>
      </c>
      <c r="C30" s="12"/>
      <c r="D30" s="12">
        <v>1537.8</v>
      </c>
      <c r="E30" s="13"/>
      <c r="F30" s="13">
        <f>(D30/B30)*100</f>
        <v>39.705654531371025</v>
      </c>
    </row>
    <row r="31" spans="1:6" ht="24" customHeight="1" hidden="1">
      <c r="A31" s="29" t="s">
        <v>83</v>
      </c>
      <c r="B31" s="14">
        <f>B32</f>
        <v>0</v>
      </c>
      <c r="C31" s="14"/>
      <c r="D31" s="14">
        <f>D32</f>
        <v>0</v>
      </c>
      <c r="E31" s="15"/>
      <c r="F31" s="15"/>
    </row>
    <row r="32" spans="1:6" ht="37.5" customHeight="1" hidden="1">
      <c r="A32" s="27" t="s">
        <v>84</v>
      </c>
      <c r="B32" s="12">
        <v>0</v>
      </c>
      <c r="C32" s="12"/>
      <c r="D32" s="12">
        <v>0</v>
      </c>
      <c r="E32" s="13"/>
      <c r="F32" s="13"/>
    </row>
    <row r="33" spans="1:6" ht="24">
      <c r="A33" s="25" t="s">
        <v>27</v>
      </c>
      <c r="B33" s="9">
        <f>B34+B35+B36</f>
        <v>24750</v>
      </c>
      <c r="C33" s="9"/>
      <c r="D33" s="9">
        <f>D34+D35+D36</f>
        <v>10381.6</v>
      </c>
      <c r="E33" s="10"/>
      <c r="F33" s="10">
        <f>(D33/B33)*100</f>
        <v>41.94585858585859</v>
      </c>
    </row>
    <row r="34" spans="1:6" ht="69.75" customHeight="1">
      <c r="A34" s="26" t="s">
        <v>43</v>
      </c>
      <c r="B34" s="12">
        <v>23815</v>
      </c>
      <c r="C34" s="12"/>
      <c r="D34" s="12">
        <v>9766.1</v>
      </c>
      <c r="E34" s="13"/>
      <c r="F34" s="13">
        <f>(D34/B34)*100</f>
        <v>41.00818811673315</v>
      </c>
    </row>
    <row r="35" spans="1:6" ht="24.75" customHeight="1" hidden="1">
      <c r="A35" s="27" t="s">
        <v>64</v>
      </c>
      <c r="B35" s="12">
        <v>0</v>
      </c>
      <c r="C35" s="12"/>
      <c r="D35" s="12">
        <v>0</v>
      </c>
      <c r="E35" s="13"/>
      <c r="F35" s="13">
        <v>0</v>
      </c>
    </row>
    <row r="36" spans="1:6" ht="69" customHeight="1">
      <c r="A36" s="26" t="s">
        <v>65</v>
      </c>
      <c r="B36" s="12">
        <v>935</v>
      </c>
      <c r="C36" s="12"/>
      <c r="D36" s="12">
        <v>615.5</v>
      </c>
      <c r="E36" s="13"/>
      <c r="F36" s="13">
        <f>D36/B36*100</f>
        <v>65.8288770053476</v>
      </c>
    </row>
    <row r="37" spans="1:6" ht="15">
      <c r="A37" s="25" t="s">
        <v>28</v>
      </c>
      <c r="B37" s="9">
        <f>B38</f>
        <v>1855</v>
      </c>
      <c r="C37" s="9"/>
      <c r="D37" s="9">
        <f>D38</f>
        <v>1065.1</v>
      </c>
      <c r="E37" s="10"/>
      <c r="F37" s="10">
        <f>(D37/B37)*100</f>
        <v>57.41778975741239</v>
      </c>
    </row>
    <row r="38" spans="1:6" ht="12.75" customHeight="1">
      <c r="A38" s="26" t="s">
        <v>49</v>
      </c>
      <c r="B38" s="12">
        <v>1855</v>
      </c>
      <c r="C38" s="12"/>
      <c r="D38" s="12">
        <v>1065.1</v>
      </c>
      <c r="E38" s="13"/>
      <c r="F38" s="13">
        <f>(D38/B38)*100</f>
        <v>57.41778975741239</v>
      </c>
    </row>
    <row r="39" spans="1:6" ht="24">
      <c r="A39" s="25" t="s">
        <v>44</v>
      </c>
      <c r="B39" s="9">
        <f>B40+B41</f>
        <v>10138</v>
      </c>
      <c r="C39" s="9"/>
      <c r="D39" s="9">
        <f>D40+D41</f>
        <v>18814.199999999997</v>
      </c>
      <c r="E39" s="10"/>
      <c r="F39" s="10">
        <f>D39/B39*100</f>
        <v>185.5809824422963</v>
      </c>
    </row>
    <row r="40" spans="1:6" ht="18" customHeight="1">
      <c r="A40" s="27" t="s">
        <v>66</v>
      </c>
      <c r="B40" s="17">
        <v>27</v>
      </c>
      <c r="C40" s="17"/>
      <c r="D40" s="17">
        <v>9.6</v>
      </c>
      <c r="E40" s="18"/>
      <c r="F40" s="18">
        <f>D40/B40*100</f>
        <v>35.55555555555556</v>
      </c>
    </row>
    <row r="41" spans="1:6" ht="15" customHeight="1">
      <c r="A41" s="26" t="s">
        <v>67</v>
      </c>
      <c r="B41" s="17">
        <v>10111</v>
      </c>
      <c r="C41" s="17"/>
      <c r="D41" s="17">
        <v>18804.6</v>
      </c>
      <c r="E41" s="18"/>
      <c r="F41" s="18">
        <f>D41/B41*100</f>
        <v>185.98160419345265</v>
      </c>
    </row>
    <row r="42" spans="1:6" ht="24">
      <c r="A42" s="25" t="s">
        <v>35</v>
      </c>
      <c r="B42" s="9">
        <f>B43+B44+B45</f>
        <v>891</v>
      </c>
      <c r="C42" s="9"/>
      <c r="D42" s="9">
        <f>D43+D44+D45</f>
        <v>329</v>
      </c>
      <c r="E42" s="10"/>
      <c r="F42" s="10">
        <f>(D42/B42)*100</f>
        <v>36.92480359147026</v>
      </c>
    </row>
    <row r="43" spans="1:6" ht="21" customHeight="1">
      <c r="A43" s="26" t="s">
        <v>68</v>
      </c>
      <c r="B43" s="17">
        <v>84</v>
      </c>
      <c r="C43" s="17"/>
      <c r="D43" s="17">
        <v>39.4</v>
      </c>
      <c r="E43" s="18"/>
      <c r="F43" s="18">
        <f>D43/B43*100</f>
        <v>46.904761904761905</v>
      </c>
    </row>
    <row r="44" spans="1:6" ht="74.25" customHeight="1">
      <c r="A44" s="30" t="s">
        <v>69</v>
      </c>
      <c r="B44" s="17">
        <v>227</v>
      </c>
      <c r="C44" s="17"/>
      <c r="D44" s="17">
        <v>66.9</v>
      </c>
      <c r="E44" s="18"/>
      <c r="F44" s="18">
        <f>D44/B44*100</f>
        <v>29.47136563876652</v>
      </c>
    </row>
    <row r="45" spans="1:6" ht="30" customHeight="1">
      <c r="A45" s="26" t="s">
        <v>70</v>
      </c>
      <c r="B45" s="17">
        <v>580</v>
      </c>
      <c r="C45" s="17"/>
      <c r="D45" s="17">
        <v>222.7</v>
      </c>
      <c r="E45" s="18"/>
      <c r="F45" s="18">
        <f>D45/B45*100</f>
        <v>38.39655172413793</v>
      </c>
    </row>
    <row r="46" spans="1:6" ht="15">
      <c r="A46" s="25" t="s">
        <v>36</v>
      </c>
      <c r="B46" s="9">
        <f>SUM(B47:B57)</f>
        <v>4384</v>
      </c>
      <c r="C46" s="9"/>
      <c r="D46" s="9">
        <f>SUM(D47:D57)</f>
        <v>3747.6000000000004</v>
      </c>
      <c r="E46" s="10"/>
      <c r="F46" s="10">
        <f>(D46/B46)*100</f>
        <v>85.48357664233578</v>
      </c>
    </row>
    <row r="47" spans="1:6" ht="33.75" customHeight="1">
      <c r="A47" s="27" t="s">
        <v>71</v>
      </c>
      <c r="B47" s="17">
        <v>100</v>
      </c>
      <c r="C47" s="17"/>
      <c r="D47" s="17">
        <v>35.6</v>
      </c>
      <c r="E47" s="19">
        <v>51</v>
      </c>
      <c r="F47" s="18">
        <f>(D47/B47)*100</f>
        <v>35.6</v>
      </c>
    </row>
    <row r="48" spans="1:6" ht="51" customHeight="1" hidden="1">
      <c r="A48" s="26" t="s">
        <v>72</v>
      </c>
      <c r="B48" s="17">
        <v>0</v>
      </c>
      <c r="C48" s="17"/>
      <c r="D48" s="17">
        <v>0</v>
      </c>
      <c r="E48" s="19">
        <v>22</v>
      </c>
      <c r="F48" s="18">
        <v>0</v>
      </c>
    </row>
    <row r="49" spans="1:6" ht="48" customHeight="1">
      <c r="A49" s="26" t="s">
        <v>6</v>
      </c>
      <c r="B49" s="17">
        <v>576</v>
      </c>
      <c r="C49" s="17"/>
      <c r="D49" s="17">
        <v>217.5</v>
      </c>
      <c r="E49" s="19">
        <v>71</v>
      </c>
      <c r="F49" s="18">
        <f>(D49/B49)*100</f>
        <v>37.76041666666667</v>
      </c>
    </row>
    <row r="50" spans="1:6" ht="24" customHeight="1" hidden="1">
      <c r="A50" s="26" t="s">
        <v>52</v>
      </c>
      <c r="B50" s="17">
        <v>0</v>
      </c>
      <c r="C50" s="17"/>
      <c r="D50" s="17">
        <v>0</v>
      </c>
      <c r="E50" s="19">
        <v>0</v>
      </c>
      <c r="F50" s="18">
        <v>0</v>
      </c>
    </row>
    <row r="51" spans="1:6" ht="99" customHeight="1">
      <c r="A51" s="26" t="s">
        <v>73</v>
      </c>
      <c r="B51" s="17">
        <v>122</v>
      </c>
      <c r="C51" s="17"/>
      <c r="D51" s="17">
        <v>65</v>
      </c>
      <c r="E51" s="19">
        <v>121.2</v>
      </c>
      <c r="F51" s="18">
        <f aca="true" t="shared" si="1" ref="F51:F67">D51/B51*100</f>
        <v>53.278688524590166</v>
      </c>
    </row>
    <row r="52" spans="1:6" ht="68.25" customHeight="1">
      <c r="A52" s="26" t="s">
        <v>99</v>
      </c>
      <c r="B52" s="17">
        <v>1002</v>
      </c>
      <c r="C52" s="17"/>
      <c r="D52" s="17">
        <v>466.4</v>
      </c>
      <c r="E52" s="19">
        <v>887.3</v>
      </c>
      <c r="F52" s="18">
        <f t="shared" si="1"/>
        <v>46.54690618762475</v>
      </c>
    </row>
    <row r="53" spans="1:6" ht="27" customHeight="1">
      <c r="A53" s="26" t="s">
        <v>74</v>
      </c>
      <c r="B53" s="17">
        <v>50</v>
      </c>
      <c r="C53" s="17"/>
      <c r="D53" s="17">
        <v>35</v>
      </c>
      <c r="E53" s="19">
        <v>347.5</v>
      </c>
      <c r="F53" s="18">
        <f t="shared" si="1"/>
        <v>70</v>
      </c>
    </row>
    <row r="54" spans="1:6" ht="54" customHeight="1">
      <c r="A54" s="27" t="s">
        <v>75</v>
      </c>
      <c r="B54" s="17">
        <v>448</v>
      </c>
      <c r="C54" s="17"/>
      <c r="D54" s="17">
        <v>2106.7</v>
      </c>
      <c r="E54" s="19">
        <v>87.6</v>
      </c>
      <c r="F54" s="18" t="s">
        <v>105</v>
      </c>
    </row>
    <row r="55" spans="1:6" ht="60" customHeight="1">
      <c r="A55" s="26" t="s">
        <v>59</v>
      </c>
      <c r="B55" s="17">
        <v>32</v>
      </c>
      <c r="C55" s="17"/>
      <c r="D55" s="17">
        <v>22.8</v>
      </c>
      <c r="E55" s="19">
        <v>221.8</v>
      </c>
      <c r="F55" s="18">
        <f t="shared" si="1"/>
        <v>71.25</v>
      </c>
    </row>
    <row r="56" spans="1:6" ht="42" customHeight="1">
      <c r="A56" s="26" t="s">
        <v>76</v>
      </c>
      <c r="B56" s="17">
        <v>130</v>
      </c>
      <c r="C56" s="17"/>
      <c r="D56" s="17">
        <v>50.4</v>
      </c>
      <c r="E56" s="19">
        <v>68.4</v>
      </c>
      <c r="F56" s="18">
        <f t="shared" si="1"/>
        <v>38.76923076923077</v>
      </c>
    </row>
    <row r="57" spans="1:6" ht="24.75" customHeight="1">
      <c r="A57" s="26" t="s">
        <v>77</v>
      </c>
      <c r="B57" s="17">
        <v>1924</v>
      </c>
      <c r="C57" s="17"/>
      <c r="D57" s="17">
        <v>748.2</v>
      </c>
      <c r="E57" s="17">
        <v>3536.16</v>
      </c>
      <c r="F57" s="18">
        <f t="shared" si="1"/>
        <v>38.88773388773389</v>
      </c>
    </row>
    <row r="58" spans="1:6" ht="18" customHeight="1">
      <c r="A58" s="25" t="s">
        <v>78</v>
      </c>
      <c r="B58" s="9">
        <v>514</v>
      </c>
      <c r="C58" s="9"/>
      <c r="D58" s="9">
        <v>215</v>
      </c>
      <c r="E58" s="10"/>
      <c r="F58" s="11">
        <f t="shared" si="1"/>
        <v>41.82879377431907</v>
      </c>
    </row>
    <row r="59" spans="1:6" ht="15">
      <c r="A59" s="25" t="s">
        <v>51</v>
      </c>
      <c r="B59" s="9">
        <f>B7+B13+B18+B23+B27+B33+B37+B39+B42+B46+B58+B31</f>
        <v>325580</v>
      </c>
      <c r="C59" s="9"/>
      <c r="D59" s="9">
        <f>D7+D13+D18+D23+D27+D33+D37+D39+D42+D46+D58</f>
        <v>168271.30000000002</v>
      </c>
      <c r="E59" s="10"/>
      <c r="F59" s="10">
        <f t="shared" si="1"/>
        <v>51.68354935806868</v>
      </c>
    </row>
    <row r="60" spans="1:6" ht="15">
      <c r="A60" s="25" t="s">
        <v>32</v>
      </c>
      <c r="B60" s="9">
        <f>B61+B67+B68+B69</f>
        <v>1383893.4999999998</v>
      </c>
      <c r="C60" s="9">
        <f>C61+C67+C68+C69</f>
        <v>0</v>
      </c>
      <c r="D60" s="9">
        <f>D61+D67+D68+D69</f>
        <v>520709.60000000003</v>
      </c>
      <c r="E60" s="10"/>
      <c r="F60" s="10">
        <f t="shared" si="1"/>
        <v>37.62642139731129</v>
      </c>
    </row>
    <row r="61" spans="1:6" ht="24.75" customHeight="1">
      <c r="A61" s="31" t="s">
        <v>79</v>
      </c>
      <c r="B61" s="9">
        <f>B63+B64+B65+B66</f>
        <v>1383129.2999999998</v>
      </c>
      <c r="C61" s="9">
        <f>C63+C64+C65+C66</f>
        <v>0</v>
      </c>
      <c r="D61" s="9">
        <f>D63+D64+D65+D66</f>
        <v>528099.8</v>
      </c>
      <c r="E61" s="10"/>
      <c r="F61" s="10">
        <f t="shared" si="1"/>
        <v>38.18152070092074</v>
      </c>
    </row>
    <row r="62" spans="1:6" ht="24.75" customHeight="1">
      <c r="A62" s="26" t="s">
        <v>80</v>
      </c>
      <c r="B62" s="9">
        <f>B63</f>
        <v>374497</v>
      </c>
      <c r="C62" s="9">
        <f>C63</f>
        <v>0</v>
      </c>
      <c r="D62" s="9">
        <f>D63</f>
        <v>159044.5</v>
      </c>
      <c r="E62" s="20">
        <f>E63</f>
        <v>0</v>
      </c>
      <c r="F62" s="20">
        <f>F63</f>
        <v>42.46883152602023</v>
      </c>
    </row>
    <row r="63" spans="1:6" ht="21.75" customHeight="1">
      <c r="A63" s="26" t="s">
        <v>86</v>
      </c>
      <c r="B63" s="16">
        <v>374497</v>
      </c>
      <c r="C63" s="16"/>
      <c r="D63" s="16">
        <v>159044.5</v>
      </c>
      <c r="E63" s="21"/>
      <c r="F63" s="21">
        <f t="shared" si="1"/>
        <v>42.46883152602023</v>
      </c>
    </row>
    <row r="64" spans="1:6" ht="28.5" customHeight="1">
      <c r="A64" s="26" t="s">
        <v>53</v>
      </c>
      <c r="B64" s="16">
        <v>89051.6</v>
      </c>
      <c r="C64" s="16"/>
      <c r="D64" s="16">
        <v>1534.2</v>
      </c>
      <c r="E64" s="21"/>
      <c r="F64" s="21">
        <f t="shared" si="1"/>
        <v>1.7228213754721982</v>
      </c>
    </row>
    <row r="65" spans="1:6" ht="21.75" customHeight="1">
      <c r="A65" s="26" t="s">
        <v>81</v>
      </c>
      <c r="B65" s="16">
        <v>910655.3</v>
      </c>
      <c r="C65" s="16"/>
      <c r="D65" s="16">
        <v>362070.3</v>
      </c>
      <c r="E65" s="21"/>
      <c r="F65" s="21">
        <f t="shared" si="1"/>
        <v>39.75931397972427</v>
      </c>
    </row>
    <row r="66" spans="1:6" ht="15">
      <c r="A66" s="26" t="s">
        <v>34</v>
      </c>
      <c r="B66" s="16">
        <v>8925.4</v>
      </c>
      <c r="C66" s="16"/>
      <c r="D66" s="16">
        <v>5450.8</v>
      </c>
      <c r="E66" s="21"/>
      <c r="F66" s="21">
        <f t="shared" si="1"/>
        <v>61.07065229569544</v>
      </c>
    </row>
    <row r="67" spans="1:6" ht="15">
      <c r="A67" s="26" t="s">
        <v>87</v>
      </c>
      <c r="B67" s="16">
        <v>764.2</v>
      </c>
      <c r="C67" s="16"/>
      <c r="D67" s="16">
        <v>299.6</v>
      </c>
      <c r="E67" s="21"/>
      <c r="F67" s="21">
        <f t="shared" si="1"/>
        <v>39.20439675477624</v>
      </c>
    </row>
    <row r="68" spans="1:6" ht="59.25" customHeight="1">
      <c r="A68" s="26" t="s">
        <v>54</v>
      </c>
      <c r="B68" s="16"/>
      <c r="C68" s="16"/>
      <c r="D68" s="16"/>
      <c r="E68" s="21"/>
      <c r="F68" s="21"/>
    </row>
    <row r="69" spans="1:6" ht="35.25" customHeight="1">
      <c r="A69" s="26" t="s">
        <v>56</v>
      </c>
      <c r="B69" s="16"/>
      <c r="C69" s="16"/>
      <c r="D69" s="16">
        <v>-7689.8</v>
      </c>
      <c r="E69" s="21"/>
      <c r="F69" s="21"/>
    </row>
    <row r="70" spans="1:6" ht="15">
      <c r="A70" s="25" t="s">
        <v>20</v>
      </c>
      <c r="B70" s="9">
        <f>B59+B60</f>
        <v>1709473.4999999998</v>
      </c>
      <c r="C70" s="9"/>
      <c r="D70" s="9">
        <f>D59+D60</f>
        <v>688980.9</v>
      </c>
      <c r="E70" s="10"/>
      <c r="F70" s="10">
        <f>D70/B70*100</f>
        <v>40.30368999577941</v>
      </c>
    </row>
    <row r="71" spans="1:6" ht="15">
      <c r="A71" s="25" t="s">
        <v>21</v>
      </c>
      <c r="B71" s="9"/>
      <c r="C71" s="9"/>
      <c r="D71" s="9"/>
      <c r="E71" s="10"/>
      <c r="F71" s="10"/>
    </row>
    <row r="72" spans="1:6" ht="13.5">
      <c r="A72" s="26" t="s">
        <v>29</v>
      </c>
      <c r="B72" s="17">
        <v>46502.8</v>
      </c>
      <c r="C72" s="17"/>
      <c r="D72" s="17">
        <v>30346.7</v>
      </c>
      <c r="E72" s="18"/>
      <c r="F72" s="18">
        <f>(D72/B72)*100</f>
        <v>65.25779092871828</v>
      </c>
    </row>
    <row r="73" spans="1:6" ht="13.5">
      <c r="A73" s="26" t="s">
        <v>33</v>
      </c>
      <c r="B73" s="17">
        <v>253.9</v>
      </c>
      <c r="C73" s="17"/>
      <c r="D73" s="17">
        <v>89.5</v>
      </c>
      <c r="E73" s="18"/>
      <c r="F73" s="18">
        <f>D73/B73*100</f>
        <v>35.25009846396219</v>
      </c>
    </row>
    <row r="74" spans="1:6" ht="13.5">
      <c r="A74" s="26" t="s">
        <v>30</v>
      </c>
      <c r="B74" s="17">
        <v>7661.7</v>
      </c>
      <c r="C74" s="17"/>
      <c r="D74" s="17">
        <v>4916.2</v>
      </c>
      <c r="E74" s="18"/>
      <c r="F74" s="18">
        <f aca="true" t="shared" si="2" ref="F74:F84">(D74/B74)*100</f>
        <v>64.16591618048214</v>
      </c>
    </row>
    <row r="75" spans="1:6" ht="13.5">
      <c r="A75" s="26" t="s">
        <v>31</v>
      </c>
      <c r="B75" s="17">
        <v>136742.1</v>
      </c>
      <c r="C75" s="17"/>
      <c r="D75" s="17">
        <v>35392.6</v>
      </c>
      <c r="E75" s="18"/>
      <c r="F75" s="18">
        <f t="shared" si="2"/>
        <v>25.882738381230062</v>
      </c>
    </row>
    <row r="76" spans="1:6" ht="13.5">
      <c r="A76" s="26" t="s">
        <v>39</v>
      </c>
      <c r="B76" s="17">
        <v>91930.4</v>
      </c>
      <c r="C76" s="17"/>
      <c r="D76" s="17">
        <v>21290.7</v>
      </c>
      <c r="E76" s="18"/>
      <c r="F76" s="18">
        <f t="shared" si="2"/>
        <v>23.15958594762995</v>
      </c>
    </row>
    <row r="77" spans="1:6" ht="13.5">
      <c r="A77" s="26" t="s">
        <v>22</v>
      </c>
      <c r="B77" s="17">
        <v>875154.3</v>
      </c>
      <c r="C77" s="17"/>
      <c r="D77" s="17">
        <v>338357.6</v>
      </c>
      <c r="E77" s="18"/>
      <c r="F77" s="18">
        <f t="shared" si="2"/>
        <v>38.662622122750236</v>
      </c>
    </row>
    <row r="78" spans="1:6" ht="13.5">
      <c r="A78" s="26" t="s">
        <v>38</v>
      </c>
      <c r="B78" s="17">
        <v>49318.4</v>
      </c>
      <c r="C78" s="17"/>
      <c r="D78" s="17">
        <v>38615.3</v>
      </c>
      <c r="E78" s="18"/>
      <c r="F78" s="18">
        <f t="shared" si="2"/>
        <v>78.29795776018688</v>
      </c>
    </row>
    <row r="79" spans="1:6" ht="13.5" hidden="1">
      <c r="A79" s="26" t="s">
        <v>37</v>
      </c>
      <c r="B79" s="17"/>
      <c r="C79" s="17"/>
      <c r="D79" s="17"/>
      <c r="E79" s="18"/>
      <c r="F79" s="18"/>
    </row>
    <row r="80" spans="1:6" ht="13.5" hidden="1">
      <c r="A80" s="26" t="s">
        <v>37</v>
      </c>
      <c r="B80" s="17">
        <v>0</v>
      </c>
      <c r="C80" s="17"/>
      <c r="D80" s="17">
        <v>0</v>
      </c>
      <c r="E80" s="18"/>
      <c r="F80" s="18"/>
    </row>
    <row r="81" spans="1:6" ht="13.5">
      <c r="A81" s="26" t="s">
        <v>23</v>
      </c>
      <c r="B81" s="17">
        <v>482373.9</v>
      </c>
      <c r="C81" s="17"/>
      <c r="D81" s="17">
        <v>184691.9</v>
      </c>
      <c r="E81" s="18"/>
      <c r="F81" s="18">
        <f t="shared" si="2"/>
        <v>38.28812048081374</v>
      </c>
    </row>
    <row r="82" spans="1:6" ht="13.5">
      <c r="A82" s="26" t="s">
        <v>46</v>
      </c>
      <c r="B82" s="17">
        <v>20032.7</v>
      </c>
      <c r="C82" s="17"/>
      <c r="D82" s="17">
        <v>14653.6</v>
      </c>
      <c r="E82" s="18"/>
      <c r="F82" s="18">
        <f t="shared" si="2"/>
        <v>73.1484023621379</v>
      </c>
    </row>
    <row r="83" spans="1:6" ht="13.5">
      <c r="A83" s="26" t="s">
        <v>47</v>
      </c>
      <c r="B83" s="17">
        <v>8632.5</v>
      </c>
      <c r="C83" s="17"/>
      <c r="D83" s="17">
        <v>3551.2</v>
      </c>
      <c r="E83" s="18"/>
      <c r="F83" s="18">
        <f t="shared" si="2"/>
        <v>41.137561540689255</v>
      </c>
    </row>
    <row r="84" spans="1:6" ht="13.5">
      <c r="A84" s="26" t="s">
        <v>48</v>
      </c>
      <c r="B84" s="17">
        <v>26</v>
      </c>
      <c r="C84" s="17"/>
      <c r="D84" s="17">
        <v>9.3</v>
      </c>
      <c r="E84" s="18"/>
      <c r="F84" s="18">
        <f t="shared" si="2"/>
        <v>35.76923076923077</v>
      </c>
    </row>
    <row r="85" spans="1:7" ht="15">
      <c r="A85" s="25" t="s">
        <v>24</v>
      </c>
      <c r="B85" s="9">
        <f>SUM(B72:B84)</f>
        <v>1718628.7</v>
      </c>
      <c r="C85" s="9">
        <f>SUM(C72:C84)</f>
        <v>0</v>
      </c>
      <c r="D85" s="9">
        <f>SUM(D72:D84)</f>
        <v>671914.6</v>
      </c>
      <c r="E85" s="10">
        <f>SUM(E72:E84)</f>
        <v>0</v>
      </c>
      <c r="F85" s="10">
        <f>D85/B85*100</f>
        <v>39.09597227138125</v>
      </c>
      <c r="G85" s="32"/>
    </row>
    <row r="86" spans="1:6" ht="15">
      <c r="A86" s="50"/>
      <c r="B86" s="51"/>
      <c r="C86" s="51"/>
      <c r="D86" s="52"/>
      <c r="E86" s="53"/>
      <c r="F86" s="53"/>
    </row>
    <row r="87" spans="1:4" ht="23.25">
      <c r="A87" s="33" t="s">
        <v>7</v>
      </c>
      <c r="B87" s="34">
        <f>B85-B70</f>
        <v>9155.200000000186</v>
      </c>
      <c r="C87" s="55"/>
      <c r="D87" s="54">
        <f>D85-D70</f>
        <v>-17066.300000000047</v>
      </c>
    </row>
    <row r="88" spans="1:4" ht="24">
      <c r="A88" s="37" t="s">
        <v>8</v>
      </c>
      <c r="B88" s="38">
        <f>B89+B92+B95</f>
        <v>9155.2</v>
      </c>
      <c r="C88" s="38">
        <f>C89+C92+C95</f>
        <v>0</v>
      </c>
      <c r="D88" s="38">
        <f>D89+D92+D95</f>
        <v>-4170</v>
      </c>
    </row>
    <row r="89" spans="1:4" ht="13.5">
      <c r="A89" s="33" t="s">
        <v>9</v>
      </c>
      <c r="B89" s="40">
        <f>B90+B91</f>
        <v>19155.2</v>
      </c>
      <c r="C89" s="56"/>
      <c r="D89" s="41">
        <v>0</v>
      </c>
    </row>
    <row r="90" spans="1:4" ht="24">
      <c r="A90" s="26" t="s">
        <v>10</v>
      </c>
      <c r="B90" s="42">
        <v>19155.2</v>
      </c>
      <c r="C90" s="57"/>
      <c r="D90" s="43">
        <v>0</v>
      </c>
    </row>
    <row r="91" spans="1:4" ht="24">
      <c r="A91" s="26" t="s">
        <v>11</v>
      </c>
      <c r="B91" s="38"/>
      <c r="C91" s="58"/>
      <c r="D91" s="44"/>
    </row>
    <row r="92" spans="1:4" ht="23.25">
      <c r="A92" s="33" t="s">
        <v>55</v>
      </c>
      <c r="B92" s="45">
        <f>B93+B94</f>
        <v>-10000</v>
      </c>
      <c r="C92" s="55"/>
      <c r="D92" s="46">
        <f>D93+D94</f>
        <v>-4170</v>
      </c>
    </row>
    <row r="93" spans="1:10" ht="24">
      <c r="A93" s="26" t="s">
        <v>12</v>
      </c>
      <c r="B93" s="38">
        <v>0</v>
      </c>
      <c r="C93" s="58"/>
      <c r="D93" s="44">
        <v>0</v>
      </c>
      <c r="J93" s="22" t="s">
        <v>100</v>
      </c>
    </row>
    <row r="94" spans="1:4" ht="36">
      <c r="A94" s="26" t="s">
        <v>13</v>
      </c>
      <c r="B94" s="38">
        <v>-10000</v>
      </c>
      <c r="C94" s="58"/>
      <c r="D94" s="44">
        <v>-4170</v>
      </c>
    </row>
    <row r="95" spans="1:4" ht="23.25">
      <c r="A95" s="25" t="s">
        <v>82</v>
      </c>
      <c r="B95" s="34">
        <v>0</v>
      </c>
      <c r="C95" s="58"/>
      <c r="D95" s="47">
        <v>0</v>
      </c>
    </row>
    <row r="96" spans="1:4" ht="23.25">
      <c r="A96" s="33" t="s">
        <v>14</v>
      </c>
      <c r="B96" s="34">
        <f>B87-B88</f>
        <v>1.8553691916167736E-10</v>
      </c>
      <c r="C96" s="59"/>
      <c r="D96" s="47">
        <f>D87-D88</f>
        <v>-12896.300000000047</v>
      </c>
    </row>
    <row r="97" ht="29.25" customHeight="1"/>
    <row r="98" ht="12.75">
      <c r="A98" s="60"/>
    </row>
    <row r="99" ht="27.75" customHeight="1"/>
  </sheetData>
  <sheetProtection/>
  <mergeCells count="5">
    <mergeCell ref="A1:F1"/>
    <mergeCell ref="A2:A5"/>
    <mergeCell ref="B2:B5"/>
    <mergeCell ref="D2:D5"/>
    <mergeCell ref="F2:F5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70">
      <selection activeCell="H75" sqref="H75"/>
    </sheetView>
  </sheetViews>
  <sheetFormatPr defaultColWidth="9.00390625" defaultRowHeight="12.75"/>
  <cols>
    <col min="1" max="1" width="49.50390625" style="48" customWidth="1"/>
    <col min="2" max="2" width="15.375" style="49" customWidth="1"/>
    <col min="3" max="3" width="15.375" style="49" hidden="1" customWidth="1"/>
    <col min="4" max="4" width="17.00390625" style="35" customWidth="1"/>
    <col min="5" max="5" width="13.875" style="36" hidden="1" customWidth="1"/>
    <col min="6" max="6" width="13.625" style="36" customWidth="1"/>
    <col min="7" max="7" width="9.125" style="22" customWidth="1"/>
    <col min="8" max="16384" width="8.875" style="22" customWidth="1"/>
  </cols>
  <sheetData>
    <row r="1" spans="1:6" ht="39" customHeight="1" thickBot="1">
      <c r="A1" s="96" t="s">
        <v>106</v>
      </c>
      <c r="B1" s="96"/>
      <c r="C1" s="96"/>
      <c r="D1" s="96"/>
      <c r="E1" s="96"/>
      <c r="F1" s="96"/>
    </row>
    <row r="2" spans="1:6" ht="12.75" customHeight="1">
      <c r="A2" s="93" t="s">
        <v>15</v>
      </c>
      <c r="B2" s="97" t="s">
        <v>95</v>
      </c>
      <c r="C2" s="1"/>
      <c r="D2" s="100" t="s">
        <v>109</v>
      </c>
      <c r="E2" s="2"/>
      <c r="F2" s="103" t="s">
        <v>0</v>
      </c>
    </row>
    <row r="3" spans="1:6" ht="12.75" customHeight="1">
      <c r="A3" s="94"/>
      <c r="B3" s="98"/>
      <c r="C3" s="3"/>
      <c r="D3" s="101"/>
      <c r="E3" s="4"/>
      <c r="F3" s="104"/>
    </row>
    <row r="4" spans="1:6" ht="12.75">
      <c r="A4" s="94"/>
      <c r="B4" s="98"/>
      <c r="C4" s="3"/>
      <c r="D4" s="101"/>
      <c r="E4" s="4"/>
      <c r="F4" s="104"/>
    </row>
    <row r="5" spans="1:6" ht="26.25" customHeight="1">
      <c r="A5" s="95"/>
      <c r="B5" s="99"/>
      <c r="C5" s="5"/>
      <c r="D5" s="102"/>
      <c r="E5" s="6"/>
      <c r="F5" s="105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B8+B9+B10+B11</f>
        <v>211184</v>
      </c>
      <c r="C7" s="9"/>
      <c r="D7" s="9">
        <f>D8+D9+D10+D11+D12</f>
        <v>119383.5</v>
      </c>
      <c r="E7" s="10"/>
      <c r="F7" s="11">
        <f aca="true" t="shared" si="0" ref="F7:F17">(D7/B7)*100</f>
        <v>56.53056102735056</v>
      </c>
    </row>
    <row r="8" spans="1:6" ht="60" customHeight="1">
      <c r="A8" s="26" t="s">
        <v>50</v>
      </c>
      <c r="B8" s="12">
        <v>209904</v>
      </c>
      <c r="C8" s="12"/>
      <c r="D8" s="12">
        <v>118418.8</v>
      </c>
      <c r="E8" s="13"/>
      <c r="F8" s="13">
        <f t="shared" si="0"/>
        <v>56.4156947938105</v>
      </c>
    </row>
    <row r="9" spans="1:6" ht="93" customHeight="1">
      <c r="A9" s="26" t="s">
        <v>40</v>
      </c>
      <c r="B9" s="12">
        <v>106</v>
      </c>
      <c r="C9" s="12"/>
      <c r="D9" s="12">
        <v>34.7</v>
      </c>
      <c r="E9" s="13"/>
      <c r="F9" s="13">
        <f t="shared" si="0"/>
        <v>32.735849056603776</v>
      </c>
    </row>
    <row r="10" spans="1:6" ht="36.75" customHeight="1">
      <c r="A10" s="26" t="s">
        <v>41</v>
      </c>
      <c r="B10" s="12">
        <v>1074</v>
      </c>
      <c r="C10" s="12"/>
      <c r="D10" s="12">
        <v>1018</v>
      </c>
      <c r="E10" s="13"/>
      <c r="F10" s="13">
        <f t="shared" si="0"/>
        <v>94.78584729981378</v>
      </c>
    </row>
    <row r="11" spans="1:6" ht="72">
      <c r="A11" s="26" t="s">
        <v>58</v>
      </c>
      <c r="B11" s="12">
        <v>100</v>
      </c>
      <c r="C11" s="12"/>
      <c r="D11" s="12">
        <v>6.7</v>
      </c>
      <c r="E11" s="13"/>
      <c r="F11" s="13">
        <f t="shared" si="0"/>
        <v>6.7</v>
      </c>
    </row>
    <row r="12" spans="1:6" ht="59.25" customHeight="1">
      <c r="A12" s="26" t="s">
        <v>97</v>
      </c>
      <c r="B12" s="12"/>
      <c r="C12" s="12"/>
      <c r="D12" s="12">
        <v>-94.7</v>
      </c>
      <c r="E12" s="13"/>
      <c r="F12" s="13"/>
    </row>
    <row r="13" spans="1:6" ht="23.25">
      <c r="A13" s="25" t="s">
        <v>1</v>
      </c>
      <c r="B13" s="14">
        <f>B14+B15+B16+B17</f>
        <v>8307</v>
      </c>
      <c r="C13" s="14"/>
      <c r="D13" s="14">
        <f>D14+D15+D16+D17</f>
        <v>4298.2</v>
      </c>
      <c r="E13" s="15"/>
      <c r="F13" s="15">
        <f t="shared" si="0"/>
        <v>51.74190441796075</v>
      </c>
    </row>
    <row r="14" spans="1:6" ht="48">
      <c r="A14" s="26" t="s">
        <v>2</v>
      </c>
      <c r="B14" s="12">
        <v>2953</v>
      </c>
      <c r="C14" s="12"/>
      <c r="D14" s="12">
        <v>1951.2</v>
      </c>
      <c r="E14" s="13"/>
      <c r="F14" s="13">
        <f t="shared" si="0"/>
        <v>66.07517778530308</v>
      </c>
    </row>
    <row r="15" spans="1:6" ht="74.25" customHeight="1">
      <c r="A15" s="26" t="s">
        <v>3</v>
      </c>
      <c r="B15" s="12">
        <v>21</v>
      </c>
      <c r="C15" s="12"/>
      <c r="D15" s="12">
        <v>14.8</v>
      </c>
      <c r="E15" s="13"/>
      <c r="F15" s="13">
        <f t="shared" si="0"/>
        <v>70.47619047619048</v>
      </c>
    </row>
    <row r="16" spans="1:6" ht="48">
      <c r="A16" s="26" t="s">
        <v>57</v>
      </c>
      <c r="B16" s="12">
        <v>5882</v>
      </c>
      <c r="C16" s="12"/>
      <c r="D16" s="12">
        <v>2703.8</v>
      </c>
      <c r="E16" s="13"/>
      <c r="F16" s="13">
        <f t="shared" si="0"/>
        <v>45.96735804148249</v>
      </c>
    </row>
    <row r="17" spans="1:6" ht="48">
      <c r="A17" s="26" t="s">
        <v>4</v>
      </c>
      <c r="B17" s="12">
        <v>-549</v>
      </c>
      <c r="C17" s="12"/>
      <c r="D17" s="12">
        <v>-371.6</v>
      </c>
      <c r="E17" s="13"/>
      <c r="F17" s="13">
        <f t="shared" si="0"/>
        <v>67.68670309653916</v>
      </c>
    </row>
    <row r="18" spans="1:6" ht="15">
      <c r="A18" s="25" t="s">
        <v>16</v>
      </c>
      <c r="B18" s="9">
        <f>B20+B21+B22+B19</f>
        <v>35133</v>
      </c>
      <c r="C18" s="9"/>
      <c r="D18" s="9">
        <f>D20+D21+D22+D19</f>
        <v>18412.9</v>
      </c>
      <c r="E18" s="10"/>
      <c r="F18" s="11">
        <f>(D18/B18)*100</f>
        <v>52.4091310164233</v>
      </c>
    </row>
    <row r="19" spans="1:6" ht="24">
      <c r="A19" s="26" t="s">
        <v>88</v>
      </c>
      <c r="B19" s="12">
        <v>10972</v>
      </c>
      <c r="C19" s="12"/>
      <c r="D19" s="12">
        <v>8024</v>
      </c>
      <c r="E19" s="10"/>
      <c r="F19" s="18">
        <f>D19/B19*100</f>
        <v>73.13160772876412</v>
      </c>
    </row>
    <row r="20" spans="1:6" ht="24">
      <c r="A20" s="26" t="s">
        <v>26</v>
      </c>
      <c r="B20" s="12">
        <v>23980</v>
      </c>
      <c r="C20" s="12"/>
      <c r="D20" s="12">
        <v>10281.5</v>
      </c>
      <c r="E20" s="13"/>
      <c r="F20" s="13">
        <f>(D20/B20)*100</f>
        <v>42.87531276063386</v>
      </c>
    </row>
    <row r="21" spans="1:6" ht="12.75">
      <c r="A21" s="26" t="s">
        <v>42</v>
      </c>
      <c r="B21" s="12">
        <v>30</v>
      </c>
      <c r="C21" s="12"/>
      <c r="D21" s="12">
        <v>0</v>
      </c>
      <c r="E21" s="13"/>
      <c r="F21" s="13">
        <v>0</v>
      </c>
    </row>
    <row r="22" spans="1:6" ht="25.5" customHeight="1">
      <c r="A22" s="26" t="s">
        <v>60</v>
      </c>
      <c r="B22" s="12">
        <v>151</v>
      </c>
      <c r="C22" s="12"/>
      <c r="D22" s="12">
        <v>107.4</v>
      </c>
      <c r="E22" s="13"/>
      <c r="F22" s="13">
        <f>(D22/B22)*100</f>
        <v>71.12582781456955</v>
      </c>
    </row>
    <row r="23" spans="1:6" ht="15">
      <c r="A23" s="25" t="s">
        <v>17</v>
      </c>
      <c r="B23" s="9">
        <f>B24+B26+B25</f>
        <v>26534</v>
      </c>
      <c r="C23" s="9"/>
      <c r="D23" s="9">
        <f>D24+D26+D25</f>
        <v>8774.5</v>
      </c>
      <c r="E23" s="10"/>
      <c r="F23" s="10">
        <f>(D23/B23)*100</f>
        <v>33.0688927413884</v>
      </c>
    </row>
    <row r="24" spans="1:6" ht="15" customHeight="1">
      <c r="A24" s="26" t="s">
        <v>61</v>
      </c>
      <c r="B24" s="12">
        <v>3325</v>
      </c>
      <c r="C24" s="12"/>
      <c r="D24" s="12">
        <v>983.1</v>
      </c>
      <c r="E24" s="13"/>
      <c r="F24" s="13">
        <f>(D24/B24)*100</f>
        <v>29.566917293233086</v>
      </c>
    </row>
    <row r="25" spans="1:6" ht="12.75">
      <c r="A25" s="26" t="s">
        <v>5</v>
      </c>
      <c r="B25" s="12">
        <v>1428</v>
      </c>
      <c r="C25" s="12"/>
      <c r="D25" s="12">
        <v>337.3</v>
      </c>
      <c r="E25" s="13"/>
      <c r="F25" s="13">
        <f>(D25/B25)*100</f>
        <v>23.620448179271712</v>
      </c>
    </row>
    <row r="26" spans="1:6" ht="13.5" customHeight="1">
      <c r="A26" s="27" t="s">
        <v>18</v>
      </c>
      <c r="B26" s="12">
        <v>21781</v>
      </c>
      <c r="C26" s="12"/>
      <c r="D26" s="12">
        <v>7454.1</v>
      </c>
      <c r="E26" s="13"/>
      <c r="F26" s="13">
        <f>(D26/B26)*100</f>
        <v>34.22294660483908</v>
      </c>
    </row>
    <row r="27" spans="1:6" ht="15">
      <c r="A27" s="25" t="s">
        <v>19</v>
      </c>
      <c r="B27" s="9">
        <f>B28+B30+B29</f>
        <v>10090</v>
      </c>
      <c r="C27" s="9">
        <f>C28+C30</f>
        <v>0</v>
      </c>
      <c r="D27" s="9">
        <f>D28+D30+D29</f>
        <v>5461.9</v>
      </c>
      <c r="E27" s="10">
        <f>E28+E30</f>
        <v>0</v>
      </c>
      <c r="F27" s="10">
        <f>F28</f>
        <v>56.876006441223836</v>
      </c>
    </row>
    <row r="28" spans="1:6" ht="42" customHeight="1">
      <c r="A28" s="28" t="s">
        <v>62</v>
      </c>
      <c r="B28" s="12">
        <v>6210</v>
      </c>
      <c r="C28" s="12"/>
      <c r="D28" s="12">
        <v>3532</v>
      </c>
      <c r="E28" s="13"/>
      <c r="F28" s="13">
        <f>(D28/B28)*100</f>
        <v>56.876006441223836</v>
      </c>
    </row>
    <row r="29" spans="1:6" ht="59.25" customHeight="1">
      <c r="A29" s="26" t="s">
        <v>98</v>
      </c>
      <c r="B29" s="12">
        <v>7</v>
      </c>
      <c r="C29" s="12"/>
      <c r="D29" s="12">
        <v>2</v>
      </c>
      <c r="E29" s="13"/>
      <c r="F29" s="13">
        <f>(D29/B29)*100</f>
        <v>28.57142857142857</v>
      </c>
    </row>
    <row r="30" spans="1:6" ht="48.75" customHeight="1">
      <c r="A30" s="28" t="s">
        <v>85</v>
      </c>
      <c r="B30" s="12">
        <v>3873</v>
      </c>
      <c r="C30" s="12"/>
      <c r="D30" s="12">
        <v>1927.9</v>
      </c>
      <c r="E30" s="13"/>
      <c r="F30" s="13">
        <f>(D30/B30)*100</f>
        <v>49.77794990963078</v>
      </c>
    </row>
    <row r="31" spans="1:6" ht="24" customHeight="1" hidden="1">
      <c r="A31" s="29" t="s">
        <v>83</v>
      </c>
      <c r="B31" s="14">
        <f>B32</f>
        <v>0</v>
      </c>
      <c r="C31" s="14"/>
      <c r="D31" s="14">
        <f>D32</f>
        <v>0</v>
      </c>
      <c r="E31" s="15"/>
      <c r="F31" s="15"/>
    </row>
    <row r="32" spans="1:6" ht="37.5" customHeight="1" hidden="1">
      <c r="A32" s="27" t="s">
        <v>84</v>
      </c>
      <c r="B32" s="12">
        <v>0</v>
      </c>
      <c r="C32" s="12"/>
      <c r="D32" s="12">
        <v>0</v>
      </c>
      <c r="E32" s="13"/>
      <c r="F32" s="13"/>
    </row>
    <row r="33" spans="1:6" ht="24">
      <c r="A33" s="25" t="s">
        <v>27</v>
      </c>
      <c r="B33" s="9">
        <f>B34+B35+B36</f>
        <v>24750</v>
      </c>
      <c r="C33" s="9"/>
      <c r="D33" s="9">
        <f>D34+D35+D36</f>
        <v>12578</v>
      </c>
      <c r="E33" s="10"/>
      <c r="F33" s="10">
        <f>(D33/B33)*100</f>
        <v>50.82020202020202</v>
      </c>
    </row>
    <row r="34" spans="1:6" ht="69.75" customHeight="1">
      <c r="A34" s="26" t="s">
        <v>43</v>
      </c>
      <c r="B34" s="12">
        <v>23815</v>
      </c>
      <c r="C34" s="12"/>
      <c r="D34" s="12">
        <v>11852.7</v>
      </c>
      <c r="E34" s="13"/>
      <c r="F34" s="13">
        <f>(D34/B34)*100</f>
        <v>49.76989292462734</v>
      </c>
    </row>
    <row r="35" spans="1:6" ht="24.75" customHeight="1" hidden="1">
      <c r="A35" s="27" t="s">
        <v>64</v>
      </c>
      <c r="B35" s="12">
        <v>0</v>
      </c>
      <c r="C35" s="12"/>
      <c r="D35" s="12">
        <v>0</v>
      </c>
      <c r="E35" s="13"/>
      <c r="F35" s="13">
        <v>0</v>
      </c>
    </row>
    <row r="36" spans="1:6" ht="69" customHeight="1">
      <c r="A36" s="26" t="s">
        <v>65</v>
      </c>
      <c r="B36" s="12">
        <v>935</v>
      </c>
      <c r="C36" s="12"/>
      <c r="D36" s="12">
        <v>725.3</v>
      </c>
      <c r="E36" s="13"/>
      <c r="F36" s="13">
        <f>D36/B36*100</f>
        <v>77.57219251336898</v>
      </c>
    </row>
    <row r="37" spans="1:6" ht="15">
      <c r="A37" s="25" t="s">
        <v>28</v>
      </c>
      <c r="B37" s="9">
        <f>B38</f>
        <v>1855</v>
      </c>
      <c r="C37" s="9"/>
      <c r="D37" s="9">
        <f>D38</f>
        <v>1122.8</v>
      </c>
      <c r="E37" s="10"/>
      <c r="F37" s="10">
        <f>(D37/B37)*100</f>
        <v>60.52830188679245</v>
      </c>
    </row>
    <row r="38" spans="1:6" ht="12.75" customHeight="1">
      <c r="A38" s="26" t="s">
        <v>49</v>
      </c>
      <c r="B38" s="12">
        <v>1855</v>
      </c>
      <c r="C38" s="12"/>
      <c r="D38" s="12">
        <v>1122.8</v>
      </c>
      <c r="E38" s="13"/>
      <c r="F38" s="13">
        <f>(D38/B38)*100</f>
        <v>60.52830188679245</v>
      </c>
    </row>
    <row r="39" spans="1:6" ht="24">
      <c r="A39" s="25" t="s">
        <v>44</v>
      </c>
      <c r="B39" s="9">
        <f>B40+B41</f>
        <v>10138</v>
      </c>
      <c r="C39" s="9"/>
      <c r="D39" s="9">
        <f>D40+D41</f>
        <v>18824.600000000002</v>
      </c>
      <c r="E39" s="10"/>
      <c r="F39" s="10">
        <f>D39/B39*100</f>
        <v>185.68356677845733</v>
      </c>
    </row>
    <row r="40" spans="1:6" ht="18" customHeight="1">
      <c r="A40" s="27" t="s">
        <v>66</v>
      </c>
      <c r="B40" s="17">
        <v>27</v>
      </c>
      <c r="C40" s="17"/>
      <c r="D40" s="17">
        <v>11.2</v>
      </c>
      <c r="E40" s="18"/>
      <c r="F40" s="18">
        <f>D40/B40*100</f>
        <v>41.48148148148148</v>
      </c>
    </row>
    <row r="41" spans="1:6" ht="15" customHeight="1">
      <c r="A41" s="26" t="s">
        <v>67</v>
      </c>
      <c r="B41" s="17">
        <v>10111</v>
      </c>
      <c r="C41" s="17"/>
      <c r="D41" s="17">
        <v>18813.4</v>
      </c>
      <c r="E41" s="18"/>
      <c r="F41" s="18">
        <f>D41/B41*100</f>
        <v>186.0686381169024</v>
      </c>
    </row>
    <row r="42" spans="1:6" ht="24">
      <c r="A42" s="25" t="s">
        <v>35</v>
      </c>
      <c r="B42" s="9">
        <f>B43+B44+B45</f>
        <v>891</v>
      </c>
      <c r="C42" s="9"/>
      <c r="D42" s="9">
        <f>D43+D44+D45</f>
        <v>709.7</v>
      </c>
      <c r="E42" s="10"/>
      <c r="F42" s="10">
        <f>(D42/B42)*100</f>
        <v>79.652076318743</v>
      </c>
    </row>
    <row r="43" spans="1:6" ht="21" customHeight="1">
      <c r="A43" s="26" t="s">
        <v>68</v>
      </c>
      <c r="B43" s="17">
        <v>84</v>
      </c>
      <c r="C43" s="17"/>
      <c r="D43" s="17">
        <v>46.4</v>
      </c>
      <c r="E43" s="18"/>
      <c r="F43" s="18">
        <f>D43/B43*100</f>
        <v>55.23809523809524</v>
      </c>
    </row>
    <row r="44" spans="1:6" ht="74.25" customHeight="1">
      <c r="A44" s="30" t="s">
        <v>69</v>
      </c>
      <c r="B44" s="17">
        <v>227</v>
      </c>
      <c r="C44" s="17"/>
      <c r="D44" s="17">
        <v>85.8</v>
      </c>
      <c r="E44" s="18"/>
      <c r="F44" s="18">
        <f>D44/B44*100</f>
        <v>37.79735682819383</v>
      </c>
    </row>
    <row r="45" spans="1:6" ht="30" customHeight="1">
      <c r="A45" s="26" t="s">
        <v>70</v>
      </c>
      <c r="B45" s="17">
        <v>580</v>
      </c>
      <c r="C45" s="17"/>
      <c r="D45" s="17">
        <v>577.5</v>
      </c>
      <c r="E45" s="18"/>
      <c r="F45" s="18">
        <f>D45/B45*100</f>
        <v>99.56896551724138</v>
      </c>
    </row>
    <row r="46" spans="1:6" ht="15">
      <c r="A46" s="25" t="s">
        <v>36</v>
      </c>
      <c r="B46" s="9">
        <f>SUM(B47:B57)</f>
        <v>6184</v>
      </c>
      <c r="C46" s="9"/>
      <c r="D46" s="9">
        <f>SUM(D47:D57)</f>
        <v>4165</v>
      </c>
      <c r="E46" s="10"/>
      <c r="F46" s="10">
        <f>(D46/B46)*100</f>
        <v>67.35122897800775</v>
      </c>
    </row>
    <row r="47" spans="1:6" ht="33.75" customHeight="1">
      <c r="A47" s="27" t="s">
        <v>71</v>
      </c>
      <c r="B47" s="17">
        <v>100</v>
      </c>
      <c r="C47" s="17"/>
      <c r="D47" s="17">
        <v>40.6</v>
      </c>
      <c r="E47" s="19">
        <v>51</v>
      </c>
      <c r="F47" s="18">
        <f>(D47/B47)*100</f>
        <v>40.6</v>
      </c>
    </row>
    <row r="48" spans="1:6" ht="51" customHeight="1" hidden="1">
      <c r="A48" s="26" t="s">
        <v>72</v>
      </c>
      <c r="B48" s="17">
        <v>0</v>
      </c>
      <c r="C48" s="17"/>
      <c r="D48" s="17">
        <v>0</v>
      </c>
      <c r="E48" s="19">
        <v>22</v>
      </c>
      <c r="F48" s="18">
        <v>0</v>
      </c>
    </row>
    <row r="49" spans="1:6" ht="48" customHeight="1">
      <c r="A49" s="26" t="s">
        <v>6</v>
      </c>
      <c r="B49" s="17">
        <v>576</v>
      </c>
      <c r="C49" s="17"/>
      <c r="D49" s="17">
        <v>244.5</v>
      </c>
      <c r="E49" s="19">
        <v>71</v>
      </c>
      <c r="F49" s="18">
        <f>(D49/B49)*100</f>
        <v>42.44791666666667</v>
      </c>
    </row>
    <row r="50" spans="1:6" ht="24" customHeight="1" hidden="1">
      <c r="A50" s="26" t="s">
        <v>52</v>
      </c>
      <c r="B50" s="17">
        <v>0</v>
      </c>
      <c r="C50" s="17"/>
      <c r="D50" s="17">
        <v>0</v>
      </c>
      <c r="E50" s="19">
        <v>0</v>
      </c>
      <c r="F50" s="18">
        <v>0</v>
      </c>
    </row>
    <row r="51" spans="1:6" ht="99" customHeight="1">
      <c r="A51" s="26" t="s">
        <v>73</v>
      </c>
      <c r="B51" s="17">
        <v>122</v>
      </c>
      <c r="C51" s="17"/>
      <c r="D51" s="17">
        <v>84</v>
      </c>
      <c r="E51" s="19">
        <v>121.2</v>
      </c>
      <c r="F51" s="18">
        <f aca="true" t="shared" si="1" ref="F51:F67">D51/B51*100</f>
        <v>68.85245901639344</v>
      </c>
    </row>
    <row r="52" spans="1:6" ht="68.25" customHeight="1">
      <c r="A52" s="26" t="s">
        <v>99</v>
      </c>
      <c r="B52" s="17">
        <v>1002</v>
      </c>
      <c r="C52" s="17"/>
      <c r="D52" s="17">
        <v>580.4</v>
      </c>
      <c r="E52" s="19">
        <v>887.3</v>
      </c>
      <c r="F52" s="18">
        <f t="shared" si="1"/>
        <v>57.924151696606785</v>
      </c>
    </row>
    <row r="53" spans="1:6" ht="27" customHeight="1">
      <c r="A53" s="26" t="s">
        <v>74</v>
      </c>
      <c r="B53" s="17">
        <v>50</v>
      </c>
      <c r="C53" s="17"/>
      <c r="D53" s="17">
        <v>37.5</v>
      </c>
      <c r="E53" s="19">
        <v>347.5</v>
      </c>
      <c r="F53" s="18">
        <f t="shared" si="1"/>
        <v>75</v>
      </c>
    </row>
    <row r="54" spans="1:6" ht="54" customHeight="1">
      <c r="A54" s="27" t="s">
        <v>75</v>
      </c>
      <c r="B54" s="17">
        <v>2248</v>
      </c>
      <c r="C54" s="17"/>
      <c r="D54" s="17">
        <v>2136.7</v>
      </c>
      <c r="E54" s="19">
        <v>87.6</v>
      </c>
      <c r="F54" s="18" t="s">
        <v>105</v>
      </c>
    </row>
    <row r="55" spans="1:6" ht="60" customHeight="1">
      <c r="A55" s="26" t="s">
        <v>59</v>
      </c>
      <c r="B55" s="17">
        <v>37</v>
      </c>
      <c r="C55" s="17"/>
      <c r="D55" s="17">
        <v>32.4</v>
      </c>
      <c r="E55" s="19">
        <v>221.8</v>
      </c>
      <c r="F55" s="18">
        <f t="shared" si="1"/>
        <v>87.56756756756756</v>
      </c>
    </row>
    <row r="56" spans="1:6" ht="42" customHeight="1">
      <c r="A56" s="26" t="s">
        <v>76</v>
      </c>
      <c r="B56" s="17">
        <v>125</v>
      </c>
      <c r="C56" s="17"/>
      <c r="D56" s="17">
        <v>64</v>
      </c>
      <c r="E56" s="19">
        <v>68.4</v>
      </c>
      <c r="F56" s="18">
        <f t="shared" si="1"/>
        <v>51.2</v>
      </c>
    </row>
    <row r="57" spans="1:6" ht="24.75" customHeight="1">
      <c r="A57" s="26" t="s">
        <v>77</v>
      </c>
      <c r="B57" s="17">
        <v>1924</v>
      </c>
      <c r="C57" s="17"/>
      <c r="D57" s="17">
        <v>944.9</v>
      </c>
      <c r="E57" s="17">
        <v>3536.16</v>
      </c>
      <c r="F57" s="18">
        <f t="shared" si="1"/>
        <v>49.11122661122661</v>
      </c>
    </row>
    <row r="58" spans="1:6" ht="18" customHeight="1">
      <c r="A58" s="25" t="s">
        <v>78</v>
      </c>
      <c r="B58" s="9">
        <v>514</v>
      </c>
      <c r="C58" s="9"/>
      <c r="D58" s="9">
        <v>299.8</v>
      </c>
      <c r="E58" s="10"/>
      <c r="F58" s="11">
        <f t="shared" si="1"/>
        <v>58.32684824902724</v>
      </c>
    </row>
    <row r="59" spans="1:6" ht="15">
      <c r="A59" s="25" t="s">
        <v>51</v>
      </c>
      <c r="B59" s="9">
        <f>B7+B13+B18+B23+B27+B33+B37+B39+B42+B46+B58+B31</f>
        <v>335580</v>
      </c>
      <c r="C59" s="9"/>
      <c r="D59" s="9">
        <f>D7+D13+D18+D23+D27+D33+D37+D39+D42+D46+D58</f>
        <v>194030.9</v>
      </c>
      <c r="E59" s="10"/>
      <c r="F59" s="10">
        <f t="shared" si="1"/>
        <v>57.819566124322066</v>
      </c>
    </row>
    <row r="60" spans="1:6" ht="15">
      <c r="A60" s="25" t="s">
        <v>32</v>
      </c>
      <c r="B60" s="9">
        <f>B61+B67+B68+B69</f>
        <v>1668461.5999999999</v>
      </c>
      <c r="C60" s="9">
        <f>C61+C67+C68+C69</f>
        <v>0</v>
      </c>
      <c r="D60" s="9">
        <f>D61+D67+D68+D69</f>
        <v>688802.2000000001</v>
      </c>
      <c r="E60" s="10"/>
      <c r="F60" s="10">
        <f t="shared" si="1"/>
        <v>41.28367113753173</v>
      </c>
    </row>
    <row r="61" spans="1:6" ht="24.75" customHeight="1">
      <c r="A61" s="31" t="s">
        <v>79</v>
      </c>
      <c r="B61" s="9">
        <f>B63+B64+B65+B66</f>
        <v>1666986.2</v>
      </c>
      <c r="C61" s="9">
        <f>C63+C64+C65+C66</f>
        <v>0</v>
      </c>
      <c r="D61" s="9">
        <f>D63+D64+D65+D66</f>
        <v>696083.3</v>
      </c>
      <c r="E61" s="10"/>
      <c r="F61" s="10">
        <f t="shared" si="1"/>
        <v>41.75699234942677</v>
      </c>
    </row>
    <row r="62" spans="1:6" ht="24.75" customHeight="1">
      <c r="A62" s="26" t="s">
        <v>80</v>
      </c>
      <c r="B62" s="9">
        <f>B63</f>
        <v>440344</v>
      </c>
      <c r="C62" s="9">
        <f>C63</f>
        <v>0</v>
      </c>
      <c r="D62" s="9">
        <f>D63</f>
        <v>203584.5</v>
      </c>
      <c r="E62" s="20">
        <f>E63</f>
        <v>0</v>
      </c>
      <c r="F62" s="20">
        <f>F63</f>
        <v>46.233058699562164</v>
      </c>
    </row>
    <row r="63" spans="1:6" ht="21.75" customHeight="1">
      <c r="A63" s="26" t="s">
        <v>86</v>
      </c>
      <c r="B63" s="16">
        <v>440344</v>
      </c>
      <c r="C63" s="16"/>
      <c r="D63" s="16">
        <v>203584.5</v>
      </c>
      <c r="E63" s="21"/>
      <c r="F63" s="21">
        <f t="shared" si="1"/>
        <v>46.233058699562164</v>
      </c>
    </row>
    <row r="64" spans="1:6" ht="28.5" customHeight="1">
      <c r="A64" s="26" t="s">
        <v>53</v>
      </c>
      <c r="B64" s="16">
        <v>305352.9</v>
      </c>
      <c r="C64" s="16"/>
      <c r="D64" s="16">
        <v>32881.2</v>
      </c>
      <c r="E64" s="21"/>
      <c r="F64" s="21">
        <f t="shared" si="1"/>
        <v>10.76826190286714</v>
      </c>
    </row>
    <row r="65" spans="1:6" ht="21.75" customHeight="1">
      <c r="A65" s="26" t="s">
        <v>81</v>
      </c>
      <c r="B65" s="16">
        <v>910815.5</v>
      </c>
      <c r="C65" s="16"/>
      <c r="D65" s="16">
        <v>454166.8</v>
      </c>
      <c r="E65" s="21"/>
      <c r="F65" s="21">
        <f t="shared" si="1"/>
        <v>49.86375396553967</v>
      </c>
    </row>
    <row r="66" spans="1:6" ht="15">
      <c r="A66" s="26" t="s">
        <v>34</v>
      </c>
      <c r="B66" s="16">
        <v>10473.8</v>
      </c>
      <c r="C66" s="16"/>
      <c r="D66" s="16">
        <v>5450.8</v>
      </c>
      <c r="E66" s="21"/>
      <c r="F66" s="21">
        <f t="shared" si="1"/>
        <v>52.04223872901908</v>
      </c>
    </row>
    <row r="67" spans="1:6" ht="15">
      <c r="A67" s="26" t="s">
        <v>87</v>
      </c>
      <c r="B67" s="16">
        <v>1475.4</v>
      </c>
      <c r="C67" s="16"/>
      <c r="D67" s="16">
        <v>417.5</v>
      </c>
      <c r="E67" s="21"/>
      <c r="F67" s="21">
        <f t="shared" si="1"/>
        <v>28.29741087162803</v>
      </c>
    </row>
    <row r="68" spans="1:6" ht="59.25" customHeight="1">
      <c r="A68" s="26" t="s">
        <v>54</v>
      </c>
      <c r="B68" s="16"/>
      <c r="C68" s="16"/>
      <c r="D68" s="16"/>
      <c r="E68" s="21"/>
      <c r="F68" s="21"/>
    </row>
    <row r="69" spans="1:6" ht="35.25" customHeight="1">
      <c r="A69" s="26" t="s">
        <v>56</v>
      </c>
      <c r="B69" s="16"/>
      <c r="C69" s="16"/>
      <c r="D69" s="16">
        <v>-7698.6</v>
      </c>
      <c r="E69" s="21"/>
      <c r="F69" s="21"/>
    </row>
    <row r="70" spans="1:6" ht="15">
      <c r="A70" s="25" t="s">
        <v>20</v>
      </c>
      <c r="B70" s="9">
        <f>B59+B60</f>
        <v>2004041.5999999999</v>
      </c>
      <c r="C70" s="9"/>
      <c r="D70" s="9">
        <f>D59+D60</f>
        <v>882833.1000000001</v>
      </c>
      <c r="E70" s="10"/>
      <c r="F70" s="10">
        <f>D70/B70*100</f>
        <v>44.05263343834779</v>
      </c>
    </row>
    <row r="71" spans="1:6" ht="15">
      <c r="A71" s="25" t="s">
        <v>21</v>
      </c>
      <c r="B71" s="9"/>
      <c r="C71" s="9"/>
      <c r="D71" s="9"/>
      <c r="E71" s="10"/>
      <c r="F71" s="10"/>
    </row>
    <row r="72" spans="1:6" ht="13.5">
      <c r="A72" s="26" t="s">
        <v>29</v>
      </c>
      <c r="B72" s="17">
        <v>73527.2</v>
      </c>
      <c r="C72" s="17"/>
      <c r="D72" s="17">
        <v>35844</v>
      </c>
      <c r="E72" s="18"/>
      <c r="F72" s="18">
        <f>(D72/B72)*100</f>
        <v>48.74930637913589</v>
      </c>
    </row>
    <row r="73" spans="1:6" ht="13.5">
      <c r="A73" s="26" t="s">
        <v>33</v>
      </c>
      <c r="B73" s="17">
        <v>253.9</v>
      </c>
      <c r="C73" s="17"/>
      <c r="D73" s="17">
        <v>89.5</v>
      </c>
      <c r="E73" s="18"/>
      <c r="F73" s="18">
        <f>D73/B73*100</f>
        <v>35.25009846396219</v>
      </c>
    </row>
    <row r="74" spans="1:6" ht="13.5">
      <c r="A74" s="26" t="s">
        <v>30</v>
      </c>
      <c r="B74" s="17">
        <v>11659.9</v>
      </c>
      <c r="C74" s="17"/>
      <c r="D74" s="17">
        <v>5608</v>
      </c>
      <c r="E74" s="18"/>
      <c r="F74" s="18">
        <f aca="true" t="shared" si="2" ref="F74:F84">(D74/B74)*100</f>
        <v>48.09646737965163</v>
      </c>
    </row>
    <row r="75" spans="1:6" ht="13.5">
      <c r="A75" s="26" t="s">
        <v>31</v>
      </c>
      <c r="B75" s="17">
        <v>146199.1</v>
      </c>
      <c r="C75" s="17"/>
      <c r="D75" s="17">
        <v>65312.4</v>
      </c>
      <c r="E75" s="18"/>
      <c r="F75" s="18">
        <f t="shared" si="2"/>
        <v>44.67359922188303</v>
      </c>
    </row>
    <row r="76" spans="1:6" ht="13.5">
      <c r="A76" s="26" t="s">
        <v>39</v>
      </c>
      <c r="B76" s="17">
        <v>153707.1</v>
      </c>
      <c r="C76" s="17"/>
      <c r="D76" s="17">
        <v>27046</v>
      </c>
      <c r="E76" s="18"/>
      <c r="F76" s="18">
        <f t="shared" si="2"/>
        <v>17.59580396741595</v>
      </c>
    </row>
    <row r="77" spans="1:6" ht="13.5">
      <c r="A77" s="26" t="s">
        <v>22</v>
      </c>
      <c r="B77" s="17">
        <v>1018949.5</v>
      </c>
      <c r="C77" s="17"/>
      <c r="D77" s="17">
        <v>434015.5</v>
      </c>
      <c r="E77" s="18"/>
      <c r="F77" s="18">
        <f t="shared" si="2"/>
        <v>42.59440727926163</v>
      </c>
    </row>
    <row r="78" spans="1:6" ht="13.5">
      <c r="A78" s="26" t="s">
        <v>38</v>
      </c>
      <c r="B78" s="17">
        <v>89233.2</v>
      </c>
      <c r="C78" s="17"/>
      <c r="D78" s="17">
        <v>46880.3</v>
      </c>
      <c r="E78" s="18"/>
      <c r="F78" s="18">
        <f t="shared" si="2"/>
        <v>52.53683606550029</v>
      </c>
    </row>
    <row r="79" spans="1:6" ht="13.5" hidden="1">
      <c r="A79" s="26" t="s">
        <v>37</v>
      </c>
      <c r="B79" s="17"/>
      <c r="C79" s="17"/>
      <c r="D79" s="17"/>
      <c r="E79" s="18"/>
      <c r="F79" s="18"/>
    </row>
    <row r="80" spans="1:6" ht="13.5" hidden="1">
      <c r="A80" s="26" t="s">
        <v>37</v>
      </c>
      <c r="B80" s="17">
        <v>0</v>
      </c>
      <c r="C80" s="17"/>
      <c r="D80" s="17">
        <v>0</v>
      </c>
      <c r="E80" s="18"/>
      <c r="F80" s="18"/>
    </row>
    <row r="81" spans="1:6" ht="13.5">
      <c r="A81" s="26" t="s">
        <v>23</v>
      </c>
      <c r="B81" s="17">
        <v>476048.4</v>
      </c>
      <c r="C81" s="17"/>
      <c r="D81" s="17">
        <v>218524.2</v>
      </c>
      <c r="E81" s="18"/>
      <c r="F81" s="18">
        <f t="shared" si="2"/>
        <v>45.903777851159674</v>
      </c>
    </row>
    <row r="82" spans="1:6" ht="13.5">
      <c r="A82" s="26" t="s">
        <v>46</v>
      </c>
      <c r="B82" s="17">
        <v>33927.8</v>
      </c>
      <c r="C82" s="17"/>
      <c r="D82" s="17">
        <v>17350.6</v>
      </c>
      <c r="E82" s="18"/>
      <c r="F82" s="18">
        <f t="shared" si="2"/>
        <v>51.13977328326622</v>
      </c>
    </row>
    <row r="83" spans="1:6" ht="13.5">
      <c r="A83" s="26" t="s">
        <v>47</v>
      </c>
      <c r="B83" s="17">
        <v>9664.7</v>
      </c>
      <c r="C83" s="17"/>
      <c r="D83" s="17">
        <v>4427.5</v>
      </c>
      <c r="E83" s="18"/>
      <c r="F83" s="18">
        <f t="shared" si="2"/>
        <v>45.81104431591255</v>
      </c>
    </row>
    <row r="84" spans="1:6" ht="13.5">
      <c r="A84" s="26" t="s">
        <v>48</v>
      </c>
      <c r="B84" s="17">
        <v>26</v>
      </c>
      <c r="C84" s="17"/>
      <c r="D84" s="17">
        <v>11.5</v>
      </c>
      <c r="E84" s="18"/>
      <c r="F84" s="18">
        <f t="shared" si="2"/>
        <v>44.230769230769226</v>
      </c>
    </row>
    <row r="85" spans="1:7" ht="15">
      <c r="A85" s="25" t="s">
        <v>24</v>
      </c>
      <c r="B85" s="9">
        <f>SUM(B72:B84)</f>
        <v>2013196.7999999998</v>
      </c>
      <c r="C85" s="9">
        <f>SUM(C72:C84)</f>
        <v>0</v>
      </c>
      <c r="D85" s="9">
        <f>SUM(D72:D84)</f>
        <v>855109.5000000001</v>
      </c>
      <c r="E85" s="10">
        <f>SUM(E72:E84)</f>
        <v>0</v>
      </c>
      <c r="F85" s="10">
        <f>D85/B85*100</f>
        <v>42.475206596791736</v>
      </c>
      <c r="G85" s="32"/>
    </row>
    <row r="86" spans="1:6" ht="15">
      <c r="A86" s="50"/>
      <c r="B86" s="51"/>
      <c r="C86" s="51"/>
      <c r="D86" s="52"/>
      <c r="E86" s="53"/>
      <c r="F86" s="53"/>
    </row>
    <row r="87" spans="1:4" ht="23.25">
      <c r="A87" s="33" t="s">
        <v>7</v>
      </c>
      <c r="B87" s="34">
        <f>B85-B70</f>
        <v>9155.199999999953</v>
      </c>
      <c r="C87" s="55"/>
      <c r="D87" s="54">
        <f>D85-D70</f>
        <v>-27723.599999999977</v>
      </c>
    </row>
    <row r="88" spans="1:4" ht="24">
      <c r="A88" s="37" t="s">
        <v>8</v>
      </c>
      <c r="B88" s="38">
        <f>B89+B92+B95</f>
        <v>9155.2</v>
      </c>
      <c r="C88" s="38">
        <f>C89+C92+C95</f>
        <v>0</v>
      </c>
      <c r="D88" s="38">
        <f>D89+D92+D95</f>
        <v>-5004</v>
      </c>
    </row>
    <row r="89" spans="1:4" ht="13.5">
      <c r="A89" s="33" t="s">
        <v>9</v>
      </c>
      <c r="B89" s="40">
        <f>B90+B91</f>
        <v>19155.2</v>
      </c>
      <c r="C89" s="56"/>
      <c r="D89" s="41">
        <v>0</v>
      </c>
    </row>
    <row r="90" spans="1:4" ht="24">
      <c r="A90" s="26" t="s">
        <v>10</v>
      </c>
      <c r="B90" s="42">
        <v>19155.2</v>
      </c>
      <c r="C90" s="57"/>
      <c r="D90" s="43">
        <v>0</v>
      </c>
    </row>
    <row r="91" spans="1:4" ht="24">
      <c r="A91" s="26" t="s">
        <v>11</v>
      </c>
      <c r="B91" s="38"/>
      <c r="C91" s="58"/>
      <c r="D91" s="44"/>
    </row>
    <row r="92" spans="1:4" ht="23.25">
      <c r="A92" s="33" t="s">
        <v>55</v>
      </c>
      <c r="B92" s="45">
        <f>B93+B94</f>
        <v>-10000</v>
      </c>
      <c r="C92" s="55"/>
      <c r="D92" s="46">
        <f>D93+D94</f>
        <v>-5004</v>
      </c>
    </row>
    <row r="93" spans="1:10" ht="24">
      <c r="A93" s="26" t="s">
        <v>12</v>
      </c>
      <c r="B93" s="38">
        <v>0</v>
      </c>
      <c r="C93" s="58"/>
      <c r="D93" s="44">
        <v>0</v>
      </c>
      <c r="J93" s="22" t="s">
        <v>100</v>
      </c>
    </row>
    <row r="94" spans="1:4" ht="36">
      <c r="A94" s="26" t="s">
        <v>13</v>
      </c>
      <c r="B94" s="38">
        <v>-10000</v>
      </c>
      <c r="C94" s="58"/>
      <c r="D94" s="44">
        <v>-5004</v>
      </c>
    </row>
    <row r="95" spans="1:4" ht="23.25">
      <c r="A95" s="25" t="s">
        <v>82</v>
      </c>
      <c r="B95" s="34">
        <v>0</v>
      </c>
      <c r="C95" s="58"/>
      <c r="D95" s="47">
        <v>0</v>
      </c>
    </row>
    <row r="96" spans="1:4" ht="23.25">
      <c r="A96" s="33" t="s">
        <v>14</v>
      </c>
      <c r="B96" s="34">
        <f>B87-B88</f>
        <v>-4.729372449219227E-11</v>
      </c>
      <c r="C96" s="59"/>
      <c r="D96" s="47">
        <f>D87-D88</f>
        <v>-22719.599999999977</v>
      </c>
    </row>
    <row r="97" ht="29.25" customHeight="1"/>
    <row r="98" ht="12.75">
      <c r="A98" s="60"/>
    </row>
    <row r="99" ht="27.75" customHeight="1"/>
  </sheetData>
  <sheetProtection/>
  <mergeCells count="5">
    <mergeCell ref="A1:F1"/>
    <mergeCell ref="A2:A5"/>
    <mergeCell ref="B2:B5"/>
    <mergeCell ref="D2:D5"/>
    <mergeCell ref="F2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H75" sqref="H75"/>
    </sheetView>
  </sheetViews>
  <sheetFormatPr defaultColWidth="9.00390625" defaultRowHeight="12.75"/>
  <cols>
    <col min="1" max="1" width="49.50390625" style="48" customWidth="1"/>
    <col min="2" max="2" width="15.375" style="49" customWidth="1"/>
    <col min="3" max="3" width="15.375" style="49" hidden="1" customWidth="1"/>
    <col min="4" max="4" width="17.00390625" style="35" customWidth="1"/>
    <col min="5" max="5" width="13.875" style="36" hidden="1" customWidth="1"/>
    <col min="6" max="6" width="13.625" style="36" customWidth="1"/>
    <col min="7" max="7" width="9.125" style="22" customWidth="1"/>
    <col min="8" max="16384" width="8.875" style="22" customWidth="1"/>
  </cols>
  <sheetData>
    <row r="1" spans="1:6" ht="39" customHeight="1" thickBot="1">
      <c r="A1" s="96" t="s">
        <v>108</v>
      </c>
      <c r="B1" s="96"/>
      <c r="C1" s="96"/>
      <c r="D1" s="96"/>
      <c r="E1" s="96"/>
      <c r="F1" s="96"/>
    </row>
    <row r="2" spans="1:6" ht="12.75" customHeight="1">
      <c r="A2" s="93" t="s">
        <v>15</v>
      </c>
      <c r="B2" s="97" t="s">
        <v>95</v>
      </c>
      <c r="C2" s="1"/>
      <c r="D2" s="100" t="s">
        <v>107</v>
      </c>
      <c r="E2" s="2"/>
      <c r="F2" s="103" t="s">
        <v>0</v>
      </c>
    </row>
    <row r="3" spans="1:6" ht="12.75" customHeight="1">
      <c r="A3" s="94"/>
      <c r="B3" s="98"/>
      <c r="C3" s="3"/>
      <c r="D3" s="101"/>
      <c r="E3" s="4"/>
      <c r="F3" s="104"/>
    </row>
    <row r="4" spans="1:6" ht="12.75">
      <c r="A4" s="94"/>
      <c r="B4" s="98"/>
      <c r="C4" s="3"/>
      <c r="D4" s="101"/>
      <c r="E4" s="4"/>
      <c r="F4" s="104"/>
    </row>
    <row r="5" spans="1:6" ht="26.25" customHeight="1">
      <c r="A5" s="95"/>
      <c r="B5" s="99"/>
      <c r="C5" s="5"/>
      <c r="D5" s="102"/>
      <c r="E5" s="6"/>
      <c r="F5" s="105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B8+B9+B10+B11</f>
        <v>211184</v>
      </c>
      <c r="C7" s="9"/>
      <c r="D7" s="9">
        <f>D8+D9+D10+D11+D12</f>
        <v>134526.09999999998</v>
      </c>
      <c r="E7" s="10"/>
      <c r="F7" s="11">
        <f aca="true" t="shared" si="0" ref="F7:F17">(D7/B7)*100</f>
        <v>63.700895901204625</v>
      </c>
    </row>
    <row r="8" spans="1:6" ht="60" customHeight="1">
      <c r="A8" s="26" t="s">
        <v>50</v>
      </c>
      <c r="B8" s="12">
        <v>209504</v>
      </c>
      <c r="C8" s="12"/>
      <c r="D8" s="12">
        <v>133214.8</v>
      </c>
      <c r="E8" s="13"/>
      <c r="F8" s="13">
        <f t="shared" si="0"/>
        <v>63.58580265770581</v>
      </c>
    </row>
    <row r="9" spans="1:6" ht="93" customHeight="1">
      <c r="A9" s="26" t="s">
        <v>40</v>
      </c>
      <c r="B9" s="12">
        <v>106</v>
      </c>
      <c r="C9" s="12"/>
      <c r="D9" s="12">
        <v>58.7</v>
      </c>
      <c r="E9" s="13"/>
      <c r="F9" s="13">
        <f t="shared" si="0"/>
        <v>55.37735849056604</v>
      </c>
    </row>
    <row r="10" spans="1:6" ht="36.75" customHeight="1">
      <c r="A10" s="26" t="s">
        <v>41</v>
      </c>
      <c r="B10" s="12">
        <v>1474</v>
      </c>
      <c r="C10" s="12"/>
      <c r="D10" s="12">
        <v>1333.9</v>
      </c>
      <c r="E10" s="13"/>
      <c r="F10" s="13">
        <f t="shared" si="0"/>
        <v>90.49525101763909</v>
      </c>
    </row>
    <row r="11" spans="1:6" ht="72">
      <c r="A11" s="26" t="s">
        <v>58</v>
      </c>
      <c r="B11" s="12">
        <v>100</v>
      </c>
      <c r="C11" s="12"/>
      <c r="D11" s="12">
        <v>13.4</v>
      </c>
      <c r="E11" s="13"/>
      <c r="F11" s="13">
        <f t="shared" si="0"/>
        <v>13.4</v>
      </c>
    </row>
    <row r="12" spans="1:6" ht="59.25" customHeight="1">
      <c r="A12" s="26" t="s">
        <v>97</v>
      </c>
      <c r="B12" s="12"/>
      <c r="C12" s="12"/>
      <c r="D12" s="12">
        <v>-94.7</v>
      </c>
      <c r="E12" s="13"/>
      <c r="F12" s="13"/>
    </row>
    <row r="13" spans="1:6" ht="23.25">
      <c r="A13" s="25" t="s">
        <v>1</v>
      </c>
      <c r="B13" s="14">
        <f>B14+B15+B16+B17</f>
        <v>8307</v>
      </c>
      <c r="C13" s="14"/>
      <c r="D13" s="14">
        <f>D14+D15+D16+D17</f>
        <v>5080.999999999999</v>
      </c>
      <c r="E13" s="15"/>
      <c r="F13" s="15">
        <f t="shared" si="0"/>
        <v>61.165282292042846</v>
      </c>
    </row>
    <row r="14" spans="1:6" ht="48">
      <c r="A14" s="26" t="s">
        <v>2</v>
      </c>
      <c r="B14" s="12">
        <v>2953</v>
      </c>
      <c r="C14" s="12"/>
      <c r="D14" s="12">
        <v>2293.5</v>
      </c>
      <c r="E14" s="13"/>
      <c r="F14" s="13">
        <f t="shared" si="0"/>
        <v>77.66677954622418</v>
      </c>
    </row>
    <row r="15" spans="1:6" ht="74.25" customHeight="1">
      <c r="A15" s="26" t="s">
        <v>3</v>
      </c>
      <c r="B15" s="12">
        <v>21</v>
      </c>
      <c r="C15" s="12"/>
      <c r="D15" s="12">
        <v>17.7</v>
      </c>
      <c r="E15" s="13"/>
      <c r="F15" s="13">
        <f t="shared" si="0"/>
        <v>84.28571428571429</v>
      </c>
    </row>
    <row r="16" spans="1:6" ht="48">
      <c r="A16" s="26" t="s">
        <v>57</v>
      </c>
      <c r="B16" s="12">
        <v>5882</v>
      </c>
      <c r="C16" s="12"/>
      <c r="D16" s="12">
        <v>3178.6</v>
      </c>
      <c r="E16" s="13"/>
      <c r="F16" s="13">
        <f t="shared" si="0"/>
        <v>54.03944236654199</v>
      </c>
    </row>
    <row r="17" spans="1:6" ht="48">
      <c r="A17" s="26" t="s">
        <v>4</v>
      </c>
      <c r="B17" s="12">
        <v>-549</v>
      </c>
      <c r="C17" s="12"/>
      <c r="D17" s="12">
        <v>-408.8</v>
      </c>
      <c r="E17" s="13"/>
      <c r="F17" s="13">
        <f t="shared" si="0"/>
        <v>74.46265938069216</v>
      </c>
    </row>
    <row r="18" spans="1:6" ht="15">
      <c r="A18" s="25" t="s">
        <v>16</v>
      </c>
      <c r="B18" s="9">
        <f>B20+B21+B22+B19</f>
        <v>35133</v>
      </c>
      <c r="C18" s="9"/>
      <c r="D18" s="9">
        <f>D20+D21+D22+D19</f>
        <v>24544.4</v>
      </c>
      <c r="E18" s="10"/>
      <c r="F18" s="11">
        <f>(D18/B18)*100</f>
        <v>69.86138388409758</v>
      </c>
    </row>
    <row r="19" spans="1:6" ht="24">
      <c r="A19" s="26" t="s">
        <v>88</v>
      </c>
      <c r="B19" s="12">
        <v>11972</v>
      </c>
      <c r="C19" s="12"/>
      <c r="D19" s="12">
        <v>10604.7</v>
      </c>
      <c r="E19" s="10"/>
      <c r="F19" s="18">
        <f>D19/B19*100</f>
        <v>88.57918476445039</v>
      </c>
    </row>
    <row r="20" spans="1:6" ht="24">
      <c r="A20" s="26" t="s">
        <v>26</v>
      </c>
      <c r="B20" s="12">
        <v>22980</v>
      </c>
      <c r="C20" s="12"/>
      <c r="D20" s="12">
        <v>13846.3</v>
      </c>
      <c r="E20" s="13"/>
      <c r="F20" s="13">
        <f>(D20/B20)*100</f>
        <v>60.253698868581374</v>
      </c>
    </row>
    <row r="21" spans="1:6" ht="12.75">
      <c r="A21" s="26" t="s">
        <v>42</v>
      </c>
      <c r="B21" s="12">
        <v>30</v>
      </c>
      <c r="C21" s="12"/>
      <c r="D21" s="12">
        <v>-10.8</v>
      </c>
      <c r="E21" s="13"/>
      <c r="F21" s="13">
        <v>0</v>
      </c>
    </row>
    <row r="22" spans="1:6" ht="25.5" customHeight="1">
      <c r="A22" s="26" t="s">
        <v>60</v>
      </c>
      <c r="B22" s="12">
        <v>151</v>
      </c>
      <c r="C22" s="12"/>
      <c r="D22" s="12">
        <v>104.2</v>
      </c>
      <c r="E22" s="13"/>
      <c r="F22" s="13">
        <f>(D22/B22)*100</f>
        <v>69.00662251655629</v>
      </c>
    </row>
    <row r="23" spans="1:6" ht="15">
      <c r="A23" s="25" t="s">
        <v>17</v>
      </c>
      <c r="B23" s="9">
        <f>B24+B26+B25</f>
        <v>25421</v>
      </c>
      <c r="C23" s="9"/>
      <c r="D23" s="9">
        <f>D24+D26+D25</f>
        <v>11238.1</v>
      </c>
      <c r="E23" s="10"/>
      <c r="F23" s="10">
        <f>(D23/B23)*100</f>
        <v>44.20793831871288</v>
      </c>
    </row>
    <row r="24" spans="1:6" ht="15" customHeight="1">
      <c r="A24" s="26" t="s">
        <v>61</v>
      </c>
      <c r="B24" s="12">
        <v>3325</v>
      </c>
      <c r="C24" s="12"/>
      <c r="D24" s="12">
        <v>1014.6</v>
      </c>
      <c r="E24" s="13"/>
      <c r="F24" s="13">
        <f>(D24/B24)*100</f>
        <v>30.514285714285716</v>
      </c>
    </row>
    <row r="25" spans="1:6" ht="12.75">
      <c r="A25" s="26" t="s">
        <v>5</v>
      </c>
      <c r="B25" s="12">
        <v>1428</v>
      </c>
      <c r="C25" s="12"/>
      <c r="D25" s="12">
        <v>371.1</v>
      </c>
      <c r="E25" s="13"/>
      <c r="F25" s="13">
        <f>(D25/B25)*100</f>
        <v>25.987394957983195</v>
      </c>
    </row>
    <row r="26" spans="1:6" ht="13.5" customHeight="1">
      <c r="A26" s="27" t="s">
        <v>18</v>
      </c>
      <c r="B26" s="12">
        <v>20668</v>
      </c>
      <c r="C26" s="12"/>
      <c r="D26" s="12">
        <v>9852.4</v>
      </c>
      <c r="E26" s="13"/>
      <c r="F26" s="13">
        <f>(D26/B26)*100</f>
        <v>47.66982775304819</v>
      </c>
    </row>
    <row r="27" spans="1:6" ht="15">
      <c r="A27" s="25" t="s">
        <v>19</v>
      </c>
      <c r="B27" s="9">
        <f>B28+B30+B29</f>
        <v>10090</v>
      </c>
      <c r="C27" s="9">
        <f>C28+C30</f>
        <v>0</v>
      </c>
      <c r="D27" s="9">
        <f>D28+D30+D29</f>
        <v>6593.8</v>
      </c>
      <c r="E27" s="10">
        <f>E28+E30</f>
        <v>0</v>
      </c>
      <c r="F27" s="10">
        <f>F28</f>
        <v>69.96940418679549</v>
      </c>
    </row>
    <row r="28" spans="1:6" ht="42" customHeight="1">
      <c r="A28" s="28" t="s">
        <v>62</v>
      </c>
      <c r="B28" s="12">
        <v>6210</v>
      </c>
      <c r="C28" s="12"/>
      <c r="D28" s="12">
        <v>4345.1</v>
      </c>
      <c r="E28" s="13"/>
      <c r="F28" s="13">
        <f>(D28/B28)*100</f>
        <v>69.96940418679549</v>
      </c>
    </row>
    <row r="29" spans="1:6" ht="59.25" customHeight="1">
      <c r="A29" s="26" t="s">
        <v>98</v>
      </c>
      <c r="B29" s="12">
        <v>7</v>
      </c>
      <c r="C29" s="12"/>
      <c r="D29" s="12">
        <v>2</v>
      </c>
      <c r="E29" s="13"/>
      <c r="F29" s="13">
        <f>(D29/B29)*100</f>
        <v>28.57142857142857</v>
      </c>
    </row>
    <row r="30" spans="1:6" ht="48.75" customHeight="1">
      <c r="A30" s="28" t="s">
        <v>85</v>
      </c>
      <c r="B30" s="12">
        <v>3873</v>
      </c>
      <c r="C30" s="12"/>
      <c r="D30" s="12">
        <v>2246.7</v>
      </c>
      <c r="E30" s="13"/>
      <c r="F30" s="13">
        <f>(D30/B30)*100</f>
        <v>58.009295120061964</v>
      </c>
    </row>
    <row r="31" spans="1:6" ht="24" customHeight="1" hidden="1">
      <c r="A31" s="29" t="s">
        <v>83</v>
      </c>
      <c r="B31" s="14">
        <f>B32</f>
        <v>0</v>
      </c>
      <c r="C31" s="14"/>
      <c r="D31" s="14">
        <f>D32</f>
        <v>0</v>
      </c>
      <c r="E31" s="15"/>
      <c r="F31" s="15"/>
    </row>
    <row r="32" spans="1:6" ht="37.5" customHeight="1" hidden="1">
      <c r="A32" s="27" t="s">
        <v>84</v>
      </c>
      <c r="B32" s="12">
        <v>0</v>
      </c>
      <c r="C32" s="12"/>
      <c r="D32" s="12">
        <v>0</v>
      </c>
      <c r="E32" s="13"/>
      <c r="F32" s="13"/>
    </row>
    <row r="33" spans="1:6" ht="24">
      <c r="A33" s="25" t="s">
        <v>27</v>
      </c>
      <c r="B33" s="9">
        <f>B34+B35+B36</f>
        <v>24750</v>
      </c>
      <c r="C33" s="9"/>
      <c r="D33" s="9">
        <f>D34+D35+D36</f>
        <v>14295.1</v>
      </c>
      <c r="E33" s="10"/>
      <c r="F33" s="10">
        <f>(D33/B33)*100</f>
        <v>57.7579797979798</v>
      </c>
    </row>
    <row r="34" spans="1:6" ht="69.75" customHeight="1">
      <c r="A34" s="26" t="s">
        <v>43</v>
      </c>
      <c r="B34" s="12">
        <v>23815</v>
      </c>
      <c r="C34" s="12"/>
      <c r="D34" s="12">
        <v>13460.2</v>
      </c>
      <c r="E34" s="13"/>
      <c r="F34" s="13">
        <f>(D34/B34)*100</f>
        <v>56.51984043669957</v>
      </c>
    </row>
    <row r="35" spans="1:6" ht="24.75" customHeight="1" hidden="1">
      <c r="A35" s="27" t="s">
        <v>64</v>
      </c>
      <c r="B35" s="12">
        <v>0</v>
      </c>
      <c r="C35" s="12"/>
      <c r="D35" s="12">
        <v>0</v>
      </c>
      <c r="E35" s="13"/>
      <c r="F35" s="13">
        <v>0</v>
      </c>
    </row>
    <row r="36" spans="1:6" ht="69" customHeight="1">
      <c r="A36" s="26" t="s">
        <v>65</v>
      </c>
      <c r="B36" s="12">
        <v>935</v>
      </c>
      <c r="C36" s="12"/>
      <c r="D36" s="12">
        <v>834.9</v>
      </c>
      <c r="E36" s="13"/>
      <c r="F36" s="13">
        <f>D36/B36*100</f>
        <v>89.29411764705883</v>
      </c>
    </row>
    <row r="37" spans="1:6" ht="15">
      <c r="A37" s="25" t="s">
        <v>28</v>
      </c>
      <c r="B37" s="9">
        <f>B38</f>
        <v>1855</v>
      </c>
      <c r="C37" s="9"/>
      <c r="D37" s="9">
        <f>D38</f>
        <v>1505.2</v>
      </c>
      <c r="E37" s="10"/>
      <c r="F37" s="10">
        <f>(D37/B37)*100</f>
        <v>81.14285714285715</v>
      </c>
    </row>
    <row r="38" spans="1:6" ht="12.75" customHeight="1">
      <c r="A38" s="26" t="s">
        <v>49</v>
      </c>
      <c r="B38" s="12">
        <v>1855</v>
      </c>
      <c r="C38" s="12"/>
      <c r="D38" s="12">
        <v>1505.2</v>
      </c>
      <c r="E38" s="13"/>
      <c r="F38" s="13">
        <f>(D38/B38)*100</f>
        <v>81.14285714285715</v>
      </c>
    </row>
    <row r="39" spans="1:6" ht="24">
      <c r="A39" s="25" t="s">
        <v>44</v>
      </c>
      <c r="B39" s="9">
        <f>B40+B41</f>
        <v>10138</v>
      </c>
      <c r="C39" s="9"/>
      <c r="D39" s="9">
        <f>D40+D41</f>
        <v>18941.800000000003</v>
      </c>
      <c r="E39" s="10"/>
      <c r="F39" s="10">
        <f>D39/B39*100</f>
        <v>186.83961333596372</v>
      </c>
    </row>
    <row r="40" spans="1:6" ht="18" customHeight="1">
      <c r="A40" s="27" t="s">
        <v>66</v>
      </c>
      <c r="B40" s="17">
        <v>27</v>
      </c>
      <c r="C40" s="17"/>
      <c r="D40" s="17">
        <v>14.4</v>
      </c>
      <c r="E40" s="18"/>
      <c r="F40" s="18">
        <f>D40/B40*100</f>
        <v>53.333333333333336</v>
      </c>
    </row>
    <row r="41" spans="1:6" ht="15" customHeight="1">
      <c r="A41" s="26" t="s">
        <v>67</v>
      </c>
      <c r="B41" s="17">
        <v>10111</v>
      </c>
      <c r="C41" s="17"/>
      <c r="D41" s="17">
        <v>18927.4</v>
      </c>
      <c r="E41" s="18"/>
      <c r="F41" s="18">
        <f>D41/B41*100</f>
        <v>187.19612303431907</v>
      </c>
    </row>
    <row r="42" spans="1:6" ht="24">
      <c r="A42" s="25" t="s">
        <v>35</v>
      </c>
      <c r="B42" s="9">
        <f>B43+B44+B45</f>
        <v>1901</v>
      </c>
      <c r="C42" s="9"/>
      <c r="D42" s="9">
        <f>D43+D44+D45</f>
        <v>1435.6</v>
      </c>
      <c r="E42" s="10"/>
      <c r="F42" s="10">
        <f>(D42/B42)*100</f>
        <v>75.51814834297737</v>
      </c>
    </row>
    <row r="43" spans="1:6" ht="21" customHeight="1">
      <c r="A43" s="26" t="s">
        <v>68</v>
      </c>
      <c r="B43" s="17">
        <v>994</v>
      </c>
      <c r="C43" s="17"/>
      <c r="D43" s="17">
        <v>753.4</v>
      </c>
      <c r="E43" s="18"/>
      <c r="F43" s="18">
        <f>D43/B43*100</f>
        <v>75.79476861167002</v>
      </c>
    </row>
    <row r="44" spans="1:6" ht="74.25" customHeight="1">
      <c r="A44" s="30" t="s">
        <v>69</v>
      </c>
      <c r="B44" s="17">
        <v>227</v>
      </c>
      <c r="C44" s="17"/>
      <c r="D44" s="17">
        <v>104.7</v>
      </c>
      <c r="E44" s="18"/>
      <c r="F44" s="18">
        <f>D44/B44*100</f>
        <v>46.12334801762115</v>
      </c>
    </row>
    <row r="45" spans="1:6" ht="30" customHeight="1">
      <c r="A45" s="26" t="s">
        <v>70</v>
      </c>
      <c r="B45" s="17">
        <v>680</v>
      </c>
      <c r="C45" s="17"/>
      <c r="D45" s="17">
        <v>577.5</v>
      </c>
      <c r="E45" s="18"/>
      <c r="F45" s="18">
        <f>D45/B45*100</f>
        <v>84.92647058823529</v>
      </c>
    </row>
    <row r="46" spans="1:6" ht="15">
      <c r="A46" s="25" t="s">
        <v>36</v>
      </c>
      <c r="B46" s="9">
        <f>SUM(B47:B57)</f>
        <v>6287</v>
      </c>
      <c r="C46" s="9"/>
      <c r="D46" s="9">
        <f>SUM(D47:D57)</f>
        <v>4625.2</v>
      </c>
      <c r="E46" s="10"/>
      <c r="F46" s="10">
        <f>(D46/B46)*100</f>
        <v>73.56767933831716</v>
      </c>
    </row>
    <row r="47" spans="1:6" ht="33.75" customHeight="1">
      <c r="A47" s="27" t="s">
        <v>71</v>
      </c>
      <c r="B47" s="17">
        <v>100</v>
      </c>
      <c r="C47" s="17"/>
      <c r="D47" s="17">
        <v>50.6</v>
      </c>
      <c r="E47" s="19">
        <v>51</v>
      </c>
      <c r="F47" s="18">
        <f>(D47/B47)*100</f>
        <v>50.6</v>
      </c>
    </row>
    <row r="48" spans="1:6" ht="51" customHeight="1" hidden="1">
      <c r="A48" s="26" t="s">
        <v>72</v>
      </c>
      <c r="B48" s="17">
        <v>0</v>
      </c>
      <c r="C48" s="17"/>
      <c r="D48" s="17">
        <v>0</v>
      </c>
      <c r="E48" s="19">
        <v>22</v>
      </c>
      <c r="F48" s="18">
        <v>0</v>
      </c>
    </row>
    <row r="49" spans="1:6" ht="48" customHeight="1">
      <c r="A49" s="26" t="s">
        <v>6</v>
      </c>
      <c r="B49" s="17">
        <v>576</v>
      </c>
      <c r="C49" s="17"/>
      <c r="D49" s="17">
        <v>280.5</v>
      </c>
      <c r="E49" s="19">
        <v>71</v>
      </c>
      <c r="F49" s="18">
        <f>(D49/B49)*100</f>
        <v>48.69791666666667</v>
      </c>
    </row>
    <row r="50" spans="1:6" ht="24" customHeight="1" hidden="1">
      <c r="A50" s="26" t="s">
        <v>52</v>
      </c>
      <c r="B50" s="17">
        <v>0</v>
      </c>
      <c r="C50" s="17"/>
      <c r="D50" s="17">
        <v>0</v>
      </c>
      <c r="E50" s="19">
        <v>0</v>
      </c>
      <c r="F50" s="18">
        <v>0</v>
      </c>
    </row>
    <row r="51" spans="1:6" ht="99" customHeight="1">
      <c r="A51" s="26" t="s">
        <v>73</v>
      </c>
      <c r="B51" s="17">
        <v>122</v>
      </c>
      <c r="C51" s="17"/>
      <c r="D51" s="17">
        <v>102</v>
      </c>
      <c r="E51" s="19">
        <v>121.2</v>
      </c>
      <c r="F51" s="18">
        <f aca="true" t="shared" si="1" ref="F51:F67">D51/B51*100</f>
        <v>83.60655737704919</v>
      </c>
    </row>
    <row r="52" spans="1:6" ht="68.25" customHeight="1">
      <c r="A52" s="26" t="s">
        <v>99</v>
      </c>
      <c r="B52" s="17">
        <v>1002</v>
      </c>
      <c r="C52" s="17"/>
      <c r="D52" s="17">
        <v>705.4</v>
      </c>
      <c r="E52" s="19">
        <v>887.3</v>
      </c>
      <c r="F52" s="18">
        <f t="shared" si="1"/>
        <v>70.39920159680638</v>
      </c>
    </row>
    <row r="53" spans="1:6" ht="27" customHeight="1">
      <c r="A53" s="26" t="s">
        <v>74</v>
      </c>
      <c r="B53" s="17">
        <v>153</v>
      </c>
      <c r="C53" s="17"/>
      <c r="D53" s="17">
        <v>115.7</v>
      </c>
      <c r="E53" s="19">
        <v>347.5</v>
      </c>
      <c r="F53" s="18">
        <f t="shared" si="1"/>
        <v>75.62091503267973</v>
      </c>
    </row>
    <row r="54" spans="1:6" ht="54" customHeight="1">
      <c r="A54" s="27" t="s">
        <v>75</v>
      </c>
      <c r="B54" s="17">
        <v>2248</v>
      </c>
      <c r="C54" s="17"/>
      <c r="D54" s="17">
        <v>2136.7</v>
      </c>
      <c r="E54" s="19">
        <v>87.6</v>
      </c>
      <c r="F54" s="18" t="s">
        <v>105</v>
      </c>
    </row>
    <row r="55" spans="1:6" ht="60" customHeight="1">
      <c r="A55" s="26" t="s">
        <v>59</v>
      </c>
      <c r="B55" s="17">
        <v>37</v>
      </c>
      <c r="C55" s="17"/>
      <c r="D55" s="17">
        <v>32.9</v>
      </c>
      <c r="E55" s="19">
        <v>221.8</v>
      </c>
      <c r="F55" s="18">
        <f t="shared" si="1"/>
        <v>88.9189189189189</v>
      </c>
    </row>
    <row r="56" spans="1:6" ht="42" customHeight="1">
      <c r="A56" s="26" t="s">
        <v>76</v>
      </c>
      <c r="B56" s="17">
        <v>125</v>
      </c>
      <c r="C56" s="17"/>
      <c r="D56" s="17">
        <v>70.9</v>
      </c>
      <c r="E56" s="19">
        <v>68.4</v>
      </c>
      <c r="F56" s="18">
        <f t="shared" si="1"/>
        <v>56.720000000000006</v>
      </c>
    </row>
    <row r="57" spans="1:6" ht="24.75" customHeight="1">
      <c r="A57" s="26" t="s">
        <v>77</v>
      </c>
      <c r="B57" s="17">
        <v>1924</v>
      </c>
      <c r="C57" s="17"/>
      <c r="D57" s="17">
        <v>1130.5</v>
      </c>
      <c r="E57" s="17">
        <v>3536.16</v>
      </c>
      <c r="F57" s="18">
        <f t="shared" si="1"/>
        <v>58.75779625779626</v>
      </c>
    </row>
    <row r="58" spans="1:6" ht="18" customHeight="1">
      <c r="A58" s="25" t="s">
        <v>78</v>
      </c>
      <c r="B58" s="9">
        <v>514</v>
      </c>
      <c r="C58" s="9"/>
      <c r="D58" s="9">
        <v>321.8</v>
      </c>
      <c r="E58" s="10"/>
      <c r="F58" s="11">
        <f t="shared" si="1"/>
        <v>62.60700389105058</v>
      </c>
    </row>
    <row r="59" spans="1:6" ht="15">
      <c r="A59" s="25" t="s">
        <v>51</v>
      </c>
      <c r="B59" s="9">
        <f>B7+B13+B18+B23+B27+B33+B37+B39+B42+B46+B58+B31</f>
        <v>335580</v>
      </c>
      <c r="C59" s="9"/>
      <c r="D59" s="9">
        <f>D7+D13+D18+D23+D27+D33+D37+D39+D42+D46+D58</f>
        <v>223108.1</v>
      </c>
      <c r="E59" s="10"/>
      <c r="F59" s="10">
        <f t="shared" si="1"/>
        <v>66.48432564515167</v>
      </c>
    </row>
    <row r="60" spans="1:6" ht="15">
      <c r="A60" s="25" t="s">
        <v>32</v>
      </c>
      <c r="B60" s="9">
        <f>B61+B67+B68+B69</f>
        <v>1668597.4000000001</v>
      </c>
      <c r="C60" s="9">
        <f>C61+C67+C68+C69</f>
        <v>0</v>
      </c>
      <c r="D60" s="9">
        <f>D61+D67+D68+D69</f>
        <v>842352.5000000001</v>
      </c>
      <c r="E60" s="10"/>
      <c r="F60" s="10">
        <f t="shared" si="1"/>
        <v>50.482668857089195</v>
      </c>
    </row>
    <row r="61" spans="1:6" ht="24.75" customHeight="1">
      <c r="A61" s="31" t="s">
        <v>79</v>
      </c>
      <c r="B61" s="9">
        <f>B63+B64+B65+B66</f>
        <v>1667000.4000000001</v>
      </c>
      <c r="C61" s="9">
        <f>C63+C64+C65+C66</f>
        <v>0</v>
      </c>
      <c r="D61" s="9">
        <f>D63+D64+D65+D66</f>
        <v>849251.3</v>
      </c>
      <c r="E61" s="10"/>
      <c r="F61" s="10">
        <f t="shared" si="1"/>
        <v>50.944876797869995</v>
      </c>
    </row>
    <row r="62" spans="1:6" ht="24.75" customHeight="1">
      <c r="A62" s="26" t="s">
        <v>80</v>
      </c>
      <c r="B62" s="9">
        <f>B63</f>
        <v>440344</v>
      </c>
      <c r="C62" s="9">
        <f>C63</f>
        <v>0</v>
      </c>
      <c r="D62" s="9">
        <f>D63</f>
        <v>278372</v>
      </c>
      <c r="E62" s="20">
        <f>E63</f>
        <v>0</v>
      </c>
      <c r="F62" s="20">
        <f>F63</f>
        <v>63.21693948367639</v>
      </c>
    </row>
    <row r="63" spans="1:6" ht="21.75" customHeight="1">
      <c r="A63" s="26" t="s">
        <v>86</v>
      </c>
      <c r="B63" s="16">
        <v>440344</v>
      </c>
      <c r="C63" s="16"/>
      <c r="D63" s="16">
        <v>278372</v>
      </c>
      <c r="E63" s="21"/>
      <c r="F63" s="21">
        <f t="shared" si="1"/>
        <v>63.21693948367639</v>
      </c>
    </row>
    <row r="64" spans="1:6" ht="28.5" customHeight="1">
      <c r="A64" s="26" t="s">
        <v>53</v>
      </c>
      <c r="B64" s="16">
        <v>305352.9</v>
      </c>
      <c r="C64" s="16"/>
      <c r="D64" s="16">
        <v>34329.7</v>
      </c>
      <c r="E64" s="21"/>
      <c r="F64" s="21">
        <f t="shared" si="1"/>
        <v>11.24263106720126</v>
      </c>
    </row>
    <row r="65" spans="1:6" ht="21.75" customHeight="1">
      <c r="A65" s="26" t="s">
        <v>81</v>
      </c>
      <c r="B65" s="16">
        <v>910829.7</v>
      </c>
      <c r="C65" s="16"/>
      <c r="D65" s="16">
        <v>531098.8</v>
      </c>
      <c r="E65" s="21"/>
      <c r="F65" s="21">
        <f t="shared" si="1"/>
        <v>58.309341471847056</v>
      </c>
    </row>
    <row r="66" spans="1:6" ht="15">
      <c r="A66" s="26" t="s">
        <v>34</v>
      </c>
      <c r="B66" s="16">
        <v>10473.8</v>
      </c>
      <c r="C66" s="16"/>
      <c r="D66" s="16">
        <v>5450.8</v>
      </c>
      <c r="E66" s="21"/>
      <c r="F66" s="21">
        <f t="shared" si="1"/>
        <v>52.04223872901908</v>
      </c>
    </row>
    <row r="67" spans="1:6" ht="15">
      <c r="A67" s="26" t="s">
        <v>87</v>
      </c>
      <c r="B67" s="16">
        <v>1597</v>
      </c>
      <c r="C67" s="16"/>
      <c r="D67" s="16">
        <v>913.3</v>
      </c>
      <c r="E67" s="21"/>
      <c r="F67" s="21">
        <f t="shared" si="1"/>
        <v>57.188478396994356</v>
      </c>
    </row>
    <row r="68" spans="1:6" ht="59.25" customHeight="1">
      <c r="A68" s="26" t="s">
        <v>54</v>
      </c>
      <c r="B68" s="16"/>
      <c r="C68" s="16"/>
      <c r="D68" s="16"/>
      <c r="E68" s="21"/>
      <c r="F68" s="21"/>
    </row>
    <row r="69" spans="1:6" ht="35.25" customHeight="1">
      <c r="A69" s="26" t="s">
        <v>56</v>
      </c>
      <c r="B69" s="16"/>
      <c r="C69" s="16"/>
      <c r="D69" s="16">
        <v>-7812.1</v>
      </c>
      <c r="E69" s="21"/>
      <c r="F69" s="21"/>
    </row>
    <row r="70" spans="1:6" ht="15">
      <c r="A70" s="25" t="s">
        <v>20</v>
      </c>
      <c r="B70" s="9">
        <f>B59+B60</f>
        <v>2004177.4000000001</v>
      </c>
      <c r="C70" s="9"/>
      <c r="D70" s="9">
        <f>D59+D60</f>
        <v>1065460.6</v>
      </c>
      <c r="E70" s="10"/>
      <c r="F70" s="10">
        <f>D70/B70*100</f>
        <v>53.161990550337514</v>
      </c>
    </row>
    <row r="71" spans="1:6" ht="15">
      <c r="A71" s="25" t="s">
        <v>21</v>
      </c>
      <c r="B71" s="9"/>
      <c r="C71" s="9"/>
      <c r="D71" s="9"/>
      <c r="E71" s="10"/>
      <c r="F71" s="10"/>
    </row>
    <row r="72" spans="1:6" ht="13.5">
      <c r="A72" s="26" t="s">
        <v>29</v>
      </c>
      <c r="B72" s="17">
        <v>74046.4</v>
      </c>
      <c r="C72" s="17"/>
      <c r="D72" s="17">
        <v>41903.4</v>
      </c>
      <c r="E72" s="18"/>
      <c r="F72" s="18">
        <f>(D72/B72)*100</f>
        <v>56.590732297586385</v>
      </c>
    </row>
    <row r="73" spans="1:6" ht="13.5">
      <c r="A73" s="26" t="s">
        <v>33</v>
      </c>
      <c r="B73" s="17">
        <v>253.9</v>
      </c>
      <c r="C73" s="17"/>
      <c r="D73" s="17">
        <v>89.5</v>
      </c>
      <c r="E73" s="18"/>
      <c r="F73" s="18">
        <f>D73/B73*100</f>
        <v>35.25009846396219</v>
      </c>
    </row>
    <row r="74" spans="1:6" ht="13.5">
      <c r="A74" s="26" t="s">
        <v>30</v>
      </c>
      <c r="B74" s="17">
        <v>11789.9</v>
      </c>
      <c r="C74" s="17"/>
      <c r="D74" s="17">
        <v>6580</v>
      </c>
      <c r="E74" s="18"/>
      <c r="F74" s="18">
        <f aca="true" t="shared" si="2" ref="F74:F84">(D74/B74)*100</f>
        <v>55.81048185311156</v>
      </c>
    </row>
    <row r="75" spans="1:6" ht="13.5">
      <c r="A75" s="26" t="s">
        <v>31</v>
      </c>
      <c r="B75" s="17">
        <v>135868.9</v>
      </c>
      <c r="C75" s="17"/>
      <c r="D75" s="17">
        <v>73151.4</v>
      </c>
      <c r="E75" s="18"/>
      <c r="F75" s="18">
        <f t="shared" si="2"/>
        <v>53.839693999141815</v>
      </c>
    </row>
    <row r="76" spans="1:6" ht="13.5">
      <c r="A76" s="26" t="s">
        <v>39</v>
      </c>
      <c r="B76" s="17">
        <v>167129.7</v>
      </c>
      <c r="C76" s="17"/>
      <c r="D76" s="17">
        <v>73196.8</v>
      </c>
      <c r="E76" s="18"/>
      <c r="F76" s="18">
        <f t="shared" si="2"/>
        <v>43.79640482810655</v>
      </c>
    </row>
    <row r="77" spans="1:6" ht="13.5">
      <c r="A77" s="26" t="s">
        <v>22</v>
      </c>
      <c r="B77" s="17">
        <v>1014650.6</v>
      </c>
      <c r="C77" s="17"/>
      <c r="D77" s="17">
        <v>494202.4</v>
      </c>
      <c r="E77" s="18"/>
      <c r="F77" s="18">
        <f t="shared" si="2"/>
        <v>48.70665823289318</v>
      </c>
    </row>
    <row r="78" spans="1:6" ht="13.5">
      <c r="A78" s="26" t="s">
        <v>38</v>
      </c>
      <c r="B78" s="17">
        <v>89892.7</v>
      </c>
      <c r="C78" s="17"/>
      <c r="D78" s="17">
        <v>53633.9</v>
      </c>
      <c r="E78" s="18"/>
      <c r="F78" s="18">
        <f t="shared" si="2"/>
        <v>59.664355392595844</v>
      </c>
    </row>
    <row r="79" spans="1:6" ht="13.5" hidden="1">
      <c r="A79" s="26" t="s">
        <v>37</v>
      </c>
      <c r="B79" s="17"/>
      <c r="C79" s="17"/>
      <c r="D79" s="17"/>
      <c r="E79" s="18"/>
      <c r="F79" s="18"/>
    </row>
    <row r="80" spans="1:6" ht="13.5" hidden="1">
      <c r="A80" s="26" t="s">
        <v>37</v>
      </c>
      <c r="B80" s="17">
        <v>0</v>
      </c>
      <c r="C80" s="17"/>
      <c r="D80" s="17">
        <v>0</v>
      </c>
      <c r="E80" s="18"/>
      <c r="F80" s="18"/>
    </row>
    <row r="81" spans="1:6" ht="13.5">
      <c r="A81" s="26" t="s">
        <v>23</v>
      </c>
      <c r="B81" s="17">
        <v>476062.7</v>
      </c>
      <c r="C81" s="17"/>
      <c r="D81" s="17">
        <v>261997.6</v>
      </c>
      <c r="E81" s="18"/>
      <c r="F81" s="18">
        <f t="shared" si="2"/>
        <v>55.03426334388306</v>
      </c>
    </row>
    <row r="82" spans="1:6" ht="13.5">
      <c r="A82" s="26" t="s">
        <v>46</v>
      </c>
      <c r="B82" s="17">
        <v>33947.1</v>
      </c>
      <c r="C82" s="17"/>
      <c r="D82" s="17">
        <v>20266</v>
      </c>
      <c r="E82" s="18"/>
      <c r="F82" s="18">
        <f t="shared" si="2"/>
        <v>59.69876661040266</v>
      </c>
    </row>
    <row r="83" spans="1:6" ht="13.5">
      <c r="A83" s="26" t="s">
        <v>47</v>
      </c>
      <c r="B83" s="17">
        <v>9664.7</v>
      </c>
      <c r="C83" s="17"/>
      <c r="D83" s="17">
        <v>5475</v>
      </c>
      <c r="E83" s="18"/>
      <c r="F83" s="18">
        <f t="shared" si="2"/>
        <v>56.64945626868915</v>
      </c>
    </row>
    <row r="84" spans="1:6" ht="13.5">
      <c r="A84" s="26" t="s">
        <v>48</v>
      </c>
      <c r="B84" s="17">
        <v>26</v>
      </c>
      <c r="C84" s="17"/>
      <c r="D84" s="17">
        <v>13.5</v>
      </c>
      <c r="E84" s="18"/>
      <c r="F84" s="18">
        <f t="shared" si="2"/>
        <v>51.92307692307693</v>
      </c>
    </row>
    <row r="85" spans="1:7" ht="15">
      <c r="A85" s="25" t="s">
        <v>24</v>
      </c>
      <c r="B85" s="9">
        <f>SUM(B72:B84)</f>
        <v>2013332.5999999999</v>
      </c>
      <c r="C85" s="9">
        <f>SUM(C72:C84)</f>
        <v>0</v>
      </c>
      <c r="D85" s="9">
        <f>SUM(D72:D84)</f>
        <v>1030509.5</v>
      </c>
      <c r="E85" s="10">
        <f>SUM(E72:E84)</f>
        <v>0</v>
      </c>
      <c r="F85" s="10">
        <f>D85/B85*100</f>
        <v>51.184265332017176</v>
      </c>
      <c r="G85" s="32"/>
    </row>
    <row r="86" spans="1:6" ht="15">
      <c r="A86" s="50"/>
      <c r="B86" s="51"/>
      <c r="C86" s="51"/>
      <c r="D86" s="52"/>
      <c r="E86" s="53"/>
      <c r="F86" s="53"/>
    </row>
    <row r="87" spans="1:4" ht="23.25">
      <c r="A87" s="33" t="s">
        <v>7</v>
      </c>
      <c r="B87" s="34">
        <f>B85-B70</f>
        <v>9155.19999999972</v>
      </c>
      <c r="C87" s="55"/>
      <c r="D87" s="54">
        <f>D85-D70</f>
        <v>-34951.10000000009</v>
      </c>
    </row>
    <row r="88" spans="1:4" ht="24">
      <c r="A88" s="37" t="s">
        <v>8</v>
      </c>
      <c r="B88" s="38">
        <f>B89+B92+B95</f>
        <v>9155.2</v>
      </c>
      <c r="C88" s="38">
        <f>C89+C92+C95</f>
        <v>0</v>
      </c>
      <c r="D88" s="38">
        <f>D89+D92+D95</f>
        <v>-5838</v>
      </c>
    </row>
    <row r="89" spans="1:4" ht="13.5">
      <c r="A89" s="33" t="s">
        <v>9</v>
      </c>
      <c r="B89" s="40">
        <f>B90+B91</f>
        <v>19155.2</v>
      </c>
      <c r="C89" s="56"/>
      <c r="D89" s="41">
        <v>0</v>
      </c>
    </row>
    <row r="90" spans="1:4" ht="24">
      <c r="A90" s="26" t="s">
        <v>10</v>
      </c>
      <c r="B90" s="42">
        <v>19155.2</v>
      </c>
      <c r="C90" s="57"/>
      <c r="D90" s="43">
        <v>0</v>
      </c>
    </row>
    <row r="91" spans="1:4" ht="24">
      <c r="A91" s="26" t="s">
        <v>11</v>
      </c>
      <c r="B91" s="38"/>
      <c r="C91" s="58"/>
      <c r="D91" s="44"/>
    </row>
    <row r="92" spans="1:4" ht="23.25">
      <c r="A92" s="33" t="s">
        <v>55</v>
      </c>
      <c r="B92" s="45">
        <f>B93+B94</f>
        <v>-10000</v>
      </c>
      <c r="C92" s="55"/>
      <c r="D92" s="46">
        <f>D93+D94</f>
        <v>-5838</v>
      </c>
    </row>
    <row r="93" spans="1:10" ht="24">
      <c r="A93" s="26" t="s">
        <v>12</v>
      </c>
      <c r="B93" s="38">
        <v>0</v>
      </c>
      <c r="C93" s="58"/>
      <c r="D93" s="44">
        <v>0</v>
      </c>
      <c r="J93" s="22" t="s">
        <v>100</v>
      </c>
    </row>
    <row r="94" spans="1:4" ht="36">
      <c r="A94" s="26" t="s">
        <v>13</v>
      </c>
      <c r="B94" s="38">
        <v>-10000</v>
      </c>
      <c r="C94" s="58"/>
      <c r="D94" s="44">
        <v>-5838</v>
      </c>
    </row>
    <row r="95" spans="1:4" ht="23.25">
      <c r="A95" s="25" t="s">
        <v>82</v>
      </c>
      <c r="B95" s="34">
        <v>0</v>
      </c>
      <c r="C95" s="58"/>
      <c r="D95" s="47">
        <v>0</v>
      </c>
    </row>
    <row r="96" spans="1:4" ht="23.25">
      <c r="A96" s="33" t="s">
        <v>14</v>
      </c>
      <c r="B96" s="34">
        <f>B87-B88</f>
        <v>-2.801243681460619E-10</v>
      </c>
      <c r="C96" s="59"/>
      <c r="D96" s="47">
        <f>D87-D88</f>
        <v>-29113.100000000093</v>
      </c>
    </row>
    <row r="97" ht="29.25" customHeight="1"/>
    <row r="98" ht="12.75">
      <c r="A98" s="60"/>
    </row>
    <row r="99" ht="27.75" customHeight="1"/>
  </sheetData>
  <sheetProtection/>
  <mergeCells count="5">
    <mergeCell ref="A1:F1"/>
    <mergeCell ref="A2:A5"/>
    <mergeCell ref="B2:B5"/>
    <mergeCell ref="D2:D5"/>
    <mergeCell ref="F2:F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H75" sqref="H75"/>
    </sheetView>
  </sheetViews>
  <sheetFormatPr defaultColWidth="9.00390625" defaultRowHeight="12.75"/>
  <cols>
    <col min="1" max="1" width="49.50390625" style="48" customWidth="1"/>
    <col min="2" max="2" width="15.375" style="49" customWidth="1"/>
    <col min="3" max="3" width="15.375" style="49" hidden="1" customWidth="1"/>
    <col min="4" max="4" width="17.00390625" style="35" customWidth="1"/>
    <col min="5" max="5" width="13.875" style="36" hidden="1" customWidth="1"/>
    <col min="6" max="6" width="13.625" style="36" customWidth="1"/>
    <col min="7" max="7" width="9.125" style="22" customWidth="1"/>
    <col min="8" max="16384" width="8.875" style="22" customWidth="1"/>
  </cols>
  <sheetData>
    <row r="1" spans="1:6" ht="39" customHeight="1" thickBot="1">
      <c r="A1" s="96" t="s">
        <v>110</v>
      </c>
      <c r="B1" s="96"/>
      <c r="C1" s="96"/>
      <c r="D1" s="96"/>
      <c r="E1" s="96"/>
      <c r="F1" s="96"/>
    </row>
    <row r="2" spans="1:6" ht="12.75" customHeight="1">
      <c r="A2" s="93" t="s">
        <v>15</v>
      </c>
      <c r="B2" s="97" t="s">
        <v>95</v>
      </c>
      <c r="C2" s="1"/>
      <c r="D2" s="100" t="s">
        <v>111</v>
      </c>
      <c r="E2" s="2"/>
      <c r="F2" s="103" t="s">
        <v>0</v>
      </c>
    </row>
    <row r="3" spans="1:6" ht="12.75" customHeight="1">
      <c r="A3" s="94"/>
      <c r="B3" s="98"/>
      <c r="C3" s="3"/>
      <c r="D3" s="101"/>
      <c r="E3" s="4"/>
      <c r="F3" s="104"/>
    </row>
    <row r="4" spans="1:6" ht="12.75">
      <c r="A4" s="94"/>
      <c r="B4" s="98"/>
      <c r="C4" s="3"/>
      <c r="D4" s="101"/>
      <c r="E4" s="4"/>
      <c r="F4" s="104"/>
    </row>
    <row r="5" spans="1:6" ht="26.25" customHeight="1">
      <c r="A5" s="95"/>
      <c r="B5" s="99"/>
      <c r="C5" s="5"/>
      <c r="D5" s="102"/>
      <c r="E5" s="6"/>
      <c r="F5" s="105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B8+B9+B10+B11</f>
        <v>211184</v>
      </c>
      <c r="C7" s="9"/>
      <c r="D7" s="9">
        <f>D8+D9+D10+D11+D12</f>
        <v>150557.1</v>
      </c>
      <c r="E7" s="10"/>
      <c r="F7" s="11">
        <f aca="true" t="shared" si="0" ref="F7:F17">(D7/B7)*100</f>
        <v>71.29190658383212</v>
      </c>
    </row>
    <row r="8" spans="1:6" ht="60" customHeight="1">
      <c r="A8" s="26" t="s">
        <v>50</v>
      </c>
      <c r="B8" s="12">
        <v>209304</v>
      </c>
      <c r="C8" s="12"/>
      <c r="D8" s="12">
        <v>149039.1</v>
      </c>
      <c r="E8" s="13"/>
      <c r="F8" s="13">
        <f t="shared" si="0"/>
        <v>71.20700034399725</v>
      </c>
    </row>
    <row r="9" spans="1:6" ht="93" customHeight="1">
      <c r="A9" s="26" t="s">
        <v>40</v>
      </c>
      <c r="B9" s="12">
        <v>106</v>
      </c>
      <c r="C9" s="12"/>
      <c r="D9" s="12">
        <v>65.6</v>
      </c>
      <c r="E9" s="13"/>
      <c r="F9" s="13">
        <f t="shared" si="0"/>
        <v>61.886792452830186</v>
      </c>
    </row>
    <row r="10" spans="1:6" ht="36.75" customHeight="1">
      <c r="A10" s="26" t="s">
        <v>41</v>
      </c>
      <c r="B10" s="12">
        <v>1674</v>
      </c>
      <c r="C10" s="12"/>
      <c r="D10" s="12">
        <v>1533.8</v>
      </c>
      <c r="E10" s="13"/>
      <c r="F10" s="13">
        <f t="shared" si="0"/>
        <v>91.62485065710871</v>
      </c>
    </row>
    <row r="11" spans="1:6" ht="72">
      <c r="A11" s="26" t="s">
        <v>58</v>
      </c>
      <c r="B11" s="12">
        <v>100</v>
      </c>
      <c r="C11" s="12"/>
      <c r="D11" s="12">
        <v>13.4</v>
      </c>
      <c r="E11" s="13"/>
      <c r="F11" s="13">
        <f t="shared" si="0"/>
        <v>13.4</v>
      </c>
    </row>
    <row r="12" spans="1:6" ht="59.25" customHeight="1">
      <c r="A12" s="26" t="s">
        <v>97</v>
      </c>
      <c r="B12" s="12"/>
      <c r="C12" s="12"/>
      <c r="D12" s="12">
        <v>-94.8</v>
      </c>
      <c r="E12" s="13"/>
      <c r="F12" s="13"/>
    </row>
    <row r="13" spans="1:6" ht="23.25">
      <c r="A13" s="25" t="s">
        <v>1</v>
      </c>
      <c r="B13" s="14">
        <f>B14+B15+B16+B17</f>
        <v>8307</v>
      </c>
      <c r="C13" s="14"/>
      <c r="D13" s="14">
        <f>D14+D15+D16+D17</f>
        <v>5882.7</v>
      </c>
      <c r="E13" s="15"/>
      <c r="F13" s="15">
        <f t="shared" si="0"/>
        <v>70.81617912603828</v>
      </c>
    </row>
    <row r="14" spans="1:6" ht="48">
      <c r="A14" s="26" t="s">
        <v>2</v>
      </c>
      <c r="B14" s="12">
        <v>2953</v>
      </c>
      <c r="C14" s="12"/>
      <c r="D14" s="12">
        <v>2651.4</v>
      </c>
      <c r="E14" s="13"/>
      <c r="F14" s="13">
        <f t="shared" si="0"/>
        <v>89.78665763630207</v>
      </c>
    </row>
    <row r="15" spans="1:6" ht="74.25" customHeight="1">
      <c r="A15" s="26" t="s">
        <v>3</v>
      </c>
      <c r="B15" s="12">
        <v>21</v>
      </c>
      <c r="C15" s="12"/>
      <c r="D15" s="12">
        <v>20.3</v>
      </c>
      <c r="E15" s="13"/>
      <c r="F15" s="13">
        <f t="shared" si="0"/>
        <v>96.66666666666667</v>
      </c>
    </row>
    <row r="16" spans="1:6" ht="48">
      <c r="A16" s="26" t="s">
        <v>57</v>
      </c>
      <c r="B16" s="12">
        <v>5882</v>
      </c>
      <c r="C16" s="12"/>
      <c r="D16" s="12">
        <v>3671.8</v>
      </c>
      <c r="E16" s="13"/>
      <c r="F16" s="13">
        <f t="shared" si="0"/>
        <v>62.42434546072765</v>
      </c>
    </row>
    <row r="17" spans="1:6" ht="48">
      <c r="A17" s="26" t="s">
        <v>4</v>
      </c>
      <c r="B17" s="12">
        <v>-549</v>
      </c>
      <c r="C17" s="12"/>
      <c r="D17" s="12">
        <v>-460.8</v>
      </c>
      <c r="E17" s="13"/>
      <c r="F17" s="13">
        <f t="shared" si="0"/>
        <v>83.93442622950819</v>
      </c>
    </row>
    <row r="18" spans="1:6" ht="15">
      <c r="A18" s="25" t="s">
        <v>16</v>
      </c>
      <c r="B18" s="9">
        <f>B20+B21+B22+B19</f>
        <v>35133</v>
      </c>
      <c r="C18" s="9"/>
      <c r="D18" s="9">
        <f>D20+D21+D22+D19</f>
        <v>25818.8</v>
      </c>
      <c r="E18" s="10"/>
      <c r="F18" s="11">
        <f>(D18/B18)*100</f>
        <v>73.48874277744571</v>
      </c>
    </row>
    <row r="19" spans="1:6" ht="24">
      <c r="A19" s="26" t="s">
        <v>88</v>
      </c>
      <c r="B19" s="12">
        <v>11972</v>
      </c>
      <c r="C19" s="12"/>
      <c r="D19" s="12">
        <v>10910.3</v>
      </c>
      <c r="E19" s="10"/>
      <c r="F19" s="18">
        <f>D19/B19*100</f>
        <v>91.13180755095222</v>
      </c>
    </row>
    <row r="20" spans="1:6" ht="24">
      <c r="A20" s="26" t="s">
        <v>26</v>
      </c>
      <c r="B20" s="12">
        <v>22980</v>
      </c>
      <c r="C20" s="12"/>
      <c r="D20" s="12">
        <v>14805.9</v>
      </c>
      <c r="E20" s="13"/>
      <c r="F20" s="13">
        <f>(D20/B20)*100</f>
        <v>64.42950391644908</v>
      </c>
    </row>
    <row r="21" spans="1:6" ht="12.75">
      <c r="A21" s="26" t="s">
        <v>42</v>
      </c>
      <c r="B21" s="12">
        <v>30</v>
      </c>
      <c r="C21" s="12"/>
      <c r="D21" s="12">
        <v>-10.6</v>
      </c>
      <c r="E21" s="13"/>
      <c r="F21" s="13">
        <v>0</v>
      </c>
    </row>
    <row r="22" spans="1:6" ht="25.5" customHeight="1">
      <c r="A22" s="26" t="s">
        <v>60</v>
      </c>
      <c r="B22" s="12">
        <v>151</v>
      </c>
      <c r="C22" s="12"/>
      <c r="D22" s="12">
        <v>113.2</v>
      </c>
      <c r="E22" s="13"/>
      <c r="F22" s="13">
        <f>(D22/B22)*100</f>
        <v>74.96688741721854</v>
      </c>
    </row>
    <row r="23" spans="1:6" ht="15">
      <c r="A23" s="25" t="s">
        <v>17</v>
      </c>
      <c r="B23" s="9">
        <f>B24+B26+B25</f>
        <v>25421</v>
      </c>
      <c r="C23" s="9"/>
      <c r="D23" s="9">
        <f>D24+D26+D25</f>
        <v>13418.9</v>
      </c>
      <c r="E23" s="10"/>
      <c r="F23" s="10">
        <f>(D23/B23)*100</f>
        <v>52.78667243617482</v>
      </c>
    </row>
    <row r="24" spans="1:6" ht="15" customHeight="1">
      <c r="A24" s="26" t="s">
        <v>61</v>
      </c>
      <c r="B24" s="12">
        <v>3325</v>
      </c>
      <c r="C24" s="12"/>
      <c r="D24" s="12">
        <v>1218.1</v>
      </c>
      <c r="E24" s="13"/>
      <c r="F24" s="13">
        <f>(D24/B24)*100</f>
        <v>36.63458646616541</v>
      </c>
    </row>
    <row r="25" spans="1:6" ht="12.75">
      <c r="A25" s="26" t="s">
        <v>5</v>
      </c>
      <c r="B25" s="12">
        <v>1428</v>
      </c>
      <c r="C25" s="12"/>
      <c r="D25" s="12">
        <v>489.9</v>
      </c>
      <c r="E25" s="13"/>
      <c r="F25" s="13">
        <f>(D25/B25)*100</f>
        <v>34.30672268907563</v>
      </c>
    </row>
    <row r="26" spans="1:6" ht="13.5" customHeight="1">
      <c r="A26" s="27" t="s">
        <v>18</v>
      </c>
      <c r="B26" s="12">
        <v>20668</v>
      </c>
      <c r="C26" s="12"/>
      <c r="D26" s="12">
        <v>11710.9</v>
      </c>
      <c r="E26" s="13"/>
      <c r="F26" s="13">
        <f>(D26/B26)*100</f>
        <v>56.66198954906135</v>
      </c>
    </row>
    <row r="27" spans="1:6" ht="15">
      <c r="A27" s="25" t="s">
        <v>19</v>
      </c>
      <c r="B27" s="9">
        <f>B28+B30+B29</f>
        <v>10090</v>
      </c>
      <c r="C27" s="9">
        <f>C28+C30</f>
        <v>0</v>
      </c>
      <c r="D27" s="9">
        <f>D28+D30+D29</f>
        <v>7463.799999999999</v>
      </c>
      <c r="E27" s="10">
        <f>E28+E30</f>
        <v>0</v>
      </c>
      <c r="F27" s="10">
        <f>F28</f>
        <v>78.2914653784219</v>
      </c>
    </row>
    <row r="28" spans="1:6" ht="42" customHeight="1">
      <c r="A28" s="28" t="s">
        <v>62</v>
      </c>
      <c r="B28" s="12">
        <v>6210</v>
      </c>
      <c r="C28" s="12"/>
      <c r="D28" s="12">
        <v>4861.9</v>
      </c>
      <c r="E28" s="13"/>
      <c r="F28" s="13">
        <f>(D28/B28)*100</f>
        <v>78.2914653784219</v>
      </c>
    </row>
    <row r="29" spans="1:6" ht="59.25" customHeight="1">
      <c r="A29" s="26" t="s">
        <v>98</v>
      </c>
      <c r="B29" s="12">
        <v>7</v>
      </c>
      <c r="C29" s="12"/>
      <c r="D29" s="12">
        <v>2.2</v>
      </c>
      <c r="E29" s="13"/>
      <c r="F29" s="13">
        <f>(D29/B29)*100</f>
        <v>31.428571428571434</v>
      </c>
    </row>
    <row r="30" spans="1:6" ht="48.75" customHeight="1">
      <c r="A30" s="28" t="s">
        <v>85</v>
      </c>
      <c r="B30" s="12">
        <v>3873</v>
      </c>
      <c r="C30" s="12"/>
      <c r="D30" s="12">
        <v>2599.7</v>
      </c>
      <c r="E30" s="13"/>
      <c r="F30" s="13">
        <f>(D30/B30)*100</f>
        <v>67.12367673638006</v>
      </c>
    </row>
    <row r="31" spans="1:6" ht="24" customHeight="1" hidden="1">
      <c r="A31" s="29" t="s">
        <v>83</v>
      </c>
      <c r="B31" s="14">
        <f>B32</f>
        <v>0</v>
      </c>
      <c r="C31" s="14"/>
      <c r="D31" s="14">
        <f>D32</f>
        <v>0</v>
      </c>
      <c r="E31" s="15"/>
      <c r="F31" s="15"/>
    </row>
    <row r="32" spans="1:6" ht="37.5" customHeight="1" hidden="1">
      <c r="A32" s="27" t="s">
        <v>84</v>
      </c>
      <c r="B32" s="12">
        <v>0</v>
      </c>
      <c r="C32" s="12"/>
      <c r="D32" s="12">
        <v>0</v>
      </c>
      <c r="E32" s="13"/>
      <c r="F32" s="13"/>
    </row>
    <row r="33" spans="1:6" ht="24">
      <c r="A33" s="25" t="s">
        <v>27</v>
      </c>
      <c r="B33" s="9">
        <f>B34+B35+B36</f>
        <v>24750</v>
      </c>
      <c r="C33" s="9"/>
      <c r="D33" s="9">
        <f>D34+D35+D36</f>
        <v>16123.699999999999</v>
      </c>
      <c r="E33" s="10"/>
      <c r="F33" s="10">
        <f>(D33/B33)*100</f>
        <v>65.14626262626263</v>
      </c>
    </row>
    <row r="34" spans="1:6" ht="69.75" customHeight="1">
      <c r="A34" s="26" t="s">
        <v>43</v>
      </c>
      <c r="B34" s="12">
        <v>23415</v>
      </c>
      <c r="C34" s="12"/>
      <c r="D34" s="12">
        <v>15178.9</v>
      </c>
      <c r="E34" s="13"/>
      <c r="F34" s="13">
        <f>(D34/B34)*100</f>
        <v>64.82553918428357</v>
      </c>
    </row>
    <row r="35" spans="1:6" ht="24.75" customHeight="1" hidden="1">
      <c r="A35" s="27" t="s">
        <v>64</v>
      </c>
      <c r="B35" s="12">
        <v>0</v>
      </c>
      <c r="C35" s="12"/>
      <c r="D35" s="12">
        <v>0</v>
      </c>
      <c r="E35" s="13"/>
      <c r="F35" s="13">
        <v>0</v>
      </c>
    </row>
    <row r="36" spans="1:6" ht="69" customHeight="1">
      <c r="A36" s="26" t="s">
        <v>65</v>
      </c>
      <c r="B36" s="12">
        <v>1335</v>
      </c>
      <c r="C36" s="12"/>
      <c r="D36" s="12">
        <v>944.8</v>
      </c>
      <c r="E36" s="13"/>
      <c r="F36" s="13">
        <f>D36/B36*100</f>
        <v>70.77153558052433</v>
      </c>
    </row>
    <row r="37" spans="1:6" ht="15">
      <c r="A37" s="25" t="s">
        <v>28</v>
      </c>
      <c r="B37" s="9">
        <f>B38</f>
        <v>1855</v>
      </c>
      <c r="C37" s="9"/>
      <c r="D37" s="9">
        <f>D38</f>
        <v>1505.2</v>
      </c>
      <c r="E37" s="10"/>
      <c r="F37" s="10">
        <f>(D37/B37)*100</f>
        <v>81.14285714285715</v>
      </c>
    </row>
    <row r="38" spans="1:6" ht="12.75" customHeight="1">
      <c r="A38" s="26" t="s">
        <v>49</v>
      </c>
      <c r="B38" s="12">
        <v>1855</v>
      </c>
      <c r="C38" s="12"/>
      <c r="D38" s="12">
        <v>1505.2</v>
      </c>
      <c r="E38" s="13"/>
      <c r="F38" s="13">
        <f>(D38/B38)*100</f>
        <v>81.14285714285715</v>
      </c>
    </row>
    <row r="39" spans="1:6" ht="24">
      <c r="A39" s="25" t="s">
        <v>44</v>
      </c>
      <c r="B39" s="9">
        <f>B40+B41</f>
        <v>10138</v>
      </c>
      <c r="C39" s="9"/>
      <c r="D39" s="9">
        <f>D40+D41</f>
        <v>18998.699999999997</v>
      </c>
      <c r="E39" s="10"/>
      <c r="F39" s="10">
        <f>D39/B39*100</f>
        <v>187.40086802130597</v>
      </c>
    </row>
    <row r="40" spans="1:6" ht="18" customHeight="1">
      <c r="A40" s="27" t="s">
        <v>66</v>
      </c>
      <c r="B40" s="17">
        <v>27</v>
      </c>
      <c r="C40" s="17"/>
      <c r="D40" s="17">
        <v>16.6</v>
      </c>
      <c r="E40" s="18"/>
      <c r="F40" s="18">
        <f>D40/B40*100</f>
        <v>61.48148148148148</v>
      </c>
    </row>
    <row r="41" spans="1:6" ht="15" customHeight="1">
      <c r="A41" s="26" t="s">
        <v>67</v>
      </c>
      <c r="B41" s="17">
        <v>10111</v>
      </c>
      <c r="C41" s="17"/>
      <c r="D41" s="17">
        <v>18982.1</v>
      </c>
      <c r="E41" s="18"/>
      <c r="F41" s="18">
        <f>D41/B41*100</f>
        <v>187.73711799030758</v>
      </c>
    </row>
    <row r="42" spans="1:6" ht="24">
      <c r="A42" s="25" t="s">
        <v>35</v>
      </c>
      <c r="B42" s="9">
        <f>B43+B44+B45</f>
        <v>1901</v>
      </c>
      <c r="C42" s="9"/>
      <c r="D42" s="9">
        <f>D43+D44+D45</f>
        <v>1535.6</v>
      </c>
      <c r="E42" s="10"/>
      <c r="F42" s="10">
        <f>(D42/B42)*100</f>
        <v>80.77853761178326</v>
      </c>
    </row>
    <row r="43" spans="1:6" ht="21" customHeight="1">
      <c r="A43" s="26" t="s">
        <v>68</v>
      </c>
      <c r="B43" s="17">
        <v>994</v>
      </c>
      <c r="C43" s="17"/>
      <c r="D43" s="17">
        <v>760.4</v>
      </c>
      <c r="E43" s="18"/>
      <c r="F43" s="18">
        <f>D43/B43*100</f>
        <v>76.4989939637827</v>
      </c>
    </row>
    <row r="44" spans="1:6" ht="74.25" customHeight="1">
      <c r="A44" s="30" t="s">
        <v>69</v>
      </c>
      <c r="B44" s="17">
        <v>227</v>
      </c>
      <c r="C44" s="17"/>
      <c r="D44" s="17">
        <v>123.7</v>
      </c>
      <c r="E44" s="18"/>
      <c r="F44" s="18">
        <f>D44/B44*100</f>
        <v>54.49339207048458</v>
      </c>
    </row>
    <row r="45" spans="1:6" ht="30" customHeight="1">
      <c r="A45" s="26" t="s">
        <v>70</v>
      </c>
      <c r="B45" s="17">
        <v>680</v>
      </c>
      <c r="C45" s="17"/>
      <c r="D45" s="17">
        <v>651.5</v>
      </c>
      <c r="E45" s="18"/>
      <c r="F45" s="18">
        <f>D45/B45*100</f>
        <v>95.80882352941177</v>
      </c>
    </row>
    <row r="46" spans="1:6" ht="15">
      <c r="A46" s="25" t="s">
        <v>36</v>
      </c>
      <c r="B46" s="9">
        <f>SUM(B47:B57)</f>
        <v>6287</v>
      </c>
      <c r="C46" s="9"/>
      <c r="D46" s="9">
        <f>SUM(D47:D57)</f>
        <v>4907.5</v>
      </c>
      <c r="E46" s="10"/>
      <c r="F46" s="10">
        <f>(D46/B46)*100</f>
        <v>78.05789724829012</v>
      </c>
    </row>
    <row r="47" spans="1:6" ht="33.75" customHeight="1">
      <c r="A47" s="27" t="s">
        <v>71</v>
      </c>
      <c r="B47" s="17">
        <v>100</v>
      </c>
      <c r="C47" s="17"/>
      <c r="D47" s="17">
        <v>54.4</v>
      </c>
      <c r="E47" s="19">
        <v>51</v>
      </c>
      <c r="F47" s="18">
        <f>(D47/B47)*100</f>
        <v>54.400000000000006</v>
      </c>
    </row>
    <row r="48" spans="1:6" ht="51" customHeight="1" hidden="1">
      <c r="A48" s="26" t="s">
        <v>72</v>
      </c>
      <c r="B48" s="17">
        <v>0</v>
      </c>
      <c r="C48" s="17"/>
      <c r="D48" s="17">
        <v>0</v>
      </c>
      <c r="E48" s="19">
        <v>22</v>
      </c>
      <c r="F48" s="18">
        <v>0</v>
      </c>
    </row>
    <row r="49" spans="1:6" ht="48" customHeight="1">
      <c r="A49" s="26" t="s">
        <v>6</v>
      </c>
      <c r="B49" s="17">
        <v>576</v>
      </c>
      <c r="C49" s="17"/>
      <c r="D49" s="17">
        <v>294</v>
      </c>
      <c r="E49" s="19">
        <v>71</v>
      </c>
      <c r="F49" s="18">
        <f>(D49/B49)*100</f>
        <v>51.041666666666664</v>
      </c>
    </row>
    <row r="50" spans="1:6" ht="24" customHeight="1" hidden="1">
      <c r="A50" s="26" t="s">
        <v>52</v>
      </c>
      <c r="B50" s="17">
        <v>0</v>
      </c>
      <c r="C50" s="17"/>
      <c r="D50" s="17">
        <v>0</v>
      </c>
      <c r="E50" s="19">
        <v>0</v>
      </c>
      <c r="F50" s="18">
        <v>0</v>
      </c>
    </row>
    <row r="51" spans="1:6" ht="99" customHeight="1">
      <c r="A51" s="26" t="s">
        <v>73</v>
      </c>
      <c r="B51" s="17">
        <v>122</v>
      </c>
      <c r="C51" s="17"/>
      <c r="D51" s="17">
        <v>102</v>
      </c>
      <c r="E51" s="19">
        <v>121.2</v>
      </c>
      <c r="F51" s="18">
        <f aca="true" t="shared" si="1" ref="F51:F67">D51/B51*100</f>
        <v>83.60655737704919</v>
      </c>
    </row>
    <row r="52" spans="1:6" ht="68.25" customHeight="1">
      <c r="A52" s="26" t="s">
        <v>99</v>
      </c>
      <c r="B52" s="17">
        <v>1002</v>
      </c>
      <c r="C52" s="17"/>
      <c r="D52" s="17">
        <v>852.1</v>
      </c>
      <c r="E52" s="19">
        <v>887.3</v>
      </c>
      <c r="F52" s="18">
        <f t="shared" si="1"/>
        <v>85.03992015968063</v>
      </c>
    </row>
    <row r="53" spans="1:6" ht="27" customHeight="1">
      <c r="A53" s="26" t="s">
        <v>74</v>
      </c>
      <c r="B53" s="17">
        <v>153</v>
      </c>
      <c r="C53" s="17"/>
      <c r="D53" s="17">
        <v>121.5</v>
      </c>
      <c r="E53" s="19">
        <v>347.5</v>
      </c>
      <c r="F53" s="18">
        <f t="shared" si="1"/>
        <v>79.41176470588235</v>
      </c>
    </row>
    <row r="54" spans="1:6" ht="54" customHeight="1">
      <c r="A54" s="27" t="s">
        <v>75</v>
      </c>
      <c r="B54" s="17">
        <v>2248</v>
      </c>
      <c r="C54" s="17"/>
      <c r="D54" s="17">
        <v>2147.8</v>
      </c>
      <c r="E54" s="19">
        <v>87.6</v>
      </c>
      <c r="F54" s="18">
        <f t="shared" si="1"/>
        <v>95.54270462633453</v>
      </c>
    </row>
    <row r="55" spans="1:6" ht="60" customHeight="1">
      <c r="A55" s="26" t="s">
        <v>59</v>
      </c>
      <c r="B55" s="17">
        <v>37</v>
      </c>
      <c r="C55" s="17"/>
      <c r="D55" s="17">
        <v>33.9</v>
      </c>
      <c r="E55" s="19">
        <v>221.8</v>
      </c>
      <c r="F55" s="18">
        <f t="shared" si="1"/>
        <v>91.62162162162161</v>
      </c>
    </row>
    <row r="56" spans="1:6" ht="42" customHeight="1">
      <c r="A56" s="26" t="s">
        <v>76</v>
      </c>
      <c r="B56" s="17">
        <v>125</v>
      </c>
      <c r="C56" s="17"/>
      <c r="D56" s="17">
        <v>78.5</v>
      </c>
      <c r="E56" s="19">
        <v>68.4</v>
      </c>
      <c r="F56" s="18">
        <f t="shared" si="1"/>
        <v>62.8</v>
      </c>
    </row>
    <row r="57" spans="1:6" ht="24.75" customHeight="1">
      <c r="A57" s="26" t="s">
        <v>77</v>
      </c>
      <c r="B57" s="17">
        <v>1924</v>
      </c>
      <c r="C57" s="17"/>
      <c r="D57" s="17">
        <v>1223.3</v>
      </c>
      <c r="E57" s="17">
        <v>3536.16</v>
      </c>
      <c r="F57" s="18">
        <f t="shared" si="1"/>
        <v>63.58108108108108</v>
      </c>
    </row>
    <row r="58" spans="1:6" ht="18" customHeight="1">
      <c r="A58" s="25" t="s">
        <v>78</v>
      </c>
      <c r="B58" s="9">
        <v>514</v>
      </c>
      <c r="C58" s="9"/>
      <c r="D58" s="9">
        <v>402.3</v>
      </c>
      <c r="E58" s="10"/>
      <c r="F58" s="18">
        <f t="shared" si="1"/>
        <v>78.26848249027238</v>
      </c>
    </row>
    <row r="59" spans="1:6" ht="15">
      <c r="A59" s="25" t="s">
        <v>51</v>
      </c>
      <c r="B59" s="9">
        <f>B7+B13+B18+B23+B27+B33+B37+B39+B42+B46+B58+B31</f>
        <v>335580</v>
      </c>
      <c r="C59" s="9"/>
      <c r="D59" s="9">
        <f>D7+D13+D18+D23+D27+D33+D37+D39+D42+D46+D58</f>
        <v>246614.30000000002</v>
      </c>
      <c r="E59" s="10"/>
      <c r="F59" s="10">
        <f t="shared" si="1"/>
        <v>73.4889743131295</v>
      </c>
    </row>
    <row r="60" spans="1:6" ht="15">
      <c r="A60" s="25" t="s">
        <v>32</v>
      </c>
      <c r="B60" s="9">
        <f>B61+B67+B68+B69</f>
        <v>1669321.4000000001</v>
      </c>
      <c r="C60" s="9">
        <f>C61+C67+C68+C69</f>
        <v>0</v>
      </c>
      <c r="D60" s="9">
        <f>D61+D67+D68+D69</f>
        <v>948906.3</v>
      </c>
      <c r="E60" s="10"/>
      <c r="F60" s="10">
        <f t="shared" si="1"/>
        <v>56.84383486607193</v>
      </c>
    </row>
    <row r="61" spans="1:6" ht="24.75" customHeight="1">
      <c r="A61" s="31" t="s">
        <v>79</v>
      </c>
      <c r="B61" s="9">
        <f>B63+B64+B65+B66</f>
        <v>1667679.4000000001</v>
      </c>
      <c r="C61" s="9">
        <f>C63+C64+C65+C66</f>
        <v>0</v>
      </c>
      <c r="D61" s="9">
        <f>D63+D64+D65+D66</f>
        <v>955595.3</v>
      </c>
      <c r="E61" s="10"/>
      <c r="F61" s="10">
        <f t="shared" si="1"/>
        <v>57.30089968131764</v>
      </c>
    </row>
    <row r="62" spans="1:6" ht="24.75" customHeight="1">
      <c r="A62" s="26" t="s">
        <v>80</v>
      </c>
      <c r="B62" s="9">
        <f>B63</f>
        <v>440344</v>
      </c>
      <c r="C62" s="9">
        <f>C63</f>
        <v>0</v>
      </c>
      <c r="D62" s="9">
        <f>D63</f>
        <v>307037.9</v>
      </c>
      <c r="E62" s="20">
        <f>E63</f>
        <v>0</v>
      </c>
      <c r="F62" s="20">
        <f>F63</f>
        <v>69.72682720781934</v>
      </c>
    </row>
    <row r="63" spans="1:6" ht="21.75" customHeight="1">
      <c r="A63" s="26" t="s">
        <v>86</v>
      </c>
      <c r="B63" s="16">
        <v>440344</v>
      </c>
      <c r="C63" s="16"/>
      <c r="D63" s="16">
        <v>307037.9</v>
      </c>
      <c r="E63" s="21"/>
      <c r="F63" s="21">
        <f t="shared" si="1"/>
        <v>69.72682720781934</v>
      </c>
    </row>
    <row r="64" spans="1:6" ht="28.5" customHeight="1">
      <c r="A64" s="26" t="s">
        <v>53</v>
      </c>
      <c r="B64" s="16">
        <v>306031.9</v>
      </c>
      <c r="C64" s="16"/>
      <c r="D64" s="16">
        <v>52105.5</v>
      </c>
      <c r="E64" s="21"/>
      <c r="F64" s="21">
        <f t="shared" si="1"/>
        <v>17.02616622646201</v>
      </c>
    </row>
    <row r="65" spans="1:6" ht="21.75" customHeight="1">
      <c r="A65" s="26" t="s">
        <v>81</v>
      </c>
      <c r="B65" s="16">
        <v>910829.7</v>
      </c>
      <c r="C65" s="16"/>
      <c r="D65" s="16">
        <v>587865</v>
      </c>
      <c r="E65" s="21"/>
      <c r="F65" s="21">
        <f t="shared" si="1"/>
        <v>64.54170302088305</v>
      </c>
    </row>
    <row r="66" spans="1:6" ht="15">
      <c r="A66" s="26" t="s">
        <v>34</v>
      </c>
      <c r="B66" s="16">
        <v>10473.8</v>
      </c>
      <c r="C66" s="16"/>
      <c r="D66" s="16">
        <v>8586.9</v>
      </c>
      <c r="E66" s="21"/>
      <c r="F66" s="21">
        <f t="shared" si="1"/>
        <v>81.98457102484295</v>
      </c>
    </row>
    <row r="67" spans="1:6" ht="15">
      <c r="A67" s="26" t="s">
        <v>87</v>
      </c>
      <c r="B67" s="16">
        <v>1642</v>
      </c>
      <c r="C67" s="16"/>
      <c r="D67" s="16">
        <v>1175.4</v>
      </c>
      <c r="E67" s="21"/>
      <c r="F67" s="21">
        <f t="shared" si="1"/>
        <v>71.58343483556638</v>
      </c>
    </row>
    <row r="68" spans="1:6" ht="59.25" customHeight="1">
      <c r="A68" s="26" t="s">
        <v>54</v>
      </c>
      <c r="B68" s="16"/>
      <c r="C68" s="16"/>
      <c r="D68" s="16"/>
      <c r="E68" s="21"/>
      <c r="F68" s="21"/>
    </row>
    <row r="69" spans="1:6" ht="35.25" customHeight="1">
      <c r="A69" s="26" t="s">
        <v>56</v>
      </c>
      <c r="B69" s="16"/>
      <c r="C69" s="16"/>
      <c r="D69" s="16">
        <v>-7864.4</v>
      </c>
      <c r="E69" s="21"/>
      <c r="F69" s="21"/>
    </row>
    <row r="70" spans="1:6" ht="15">
      <c r="A70" s="25" t="s">
        <v>20</v>
      </c>
      <c r="B70" s="9">
        <f>B59+B60</f>
        <v>2004901.4000000001</v>
      </c>
      <c r="C70" s="9"/>
      <c r="D70" s="9">
        <f>D59+D60</f>
        <v>1195520.6</v>
      </c>
      <c r="E70" s="10"/>
      <c r="F70" s="10">
        <f>D70/B70*100</f>
        <v>59.6298950162836</v>
      </c>
    </row>
    <row r="71" spans="1:6" ht="15">
      <c r="A71" s="25" t="s">
        <v>21</v>
      </c>
      <c r="B71" s="9"/>
      <c r="C71" s="9"/>
      <c r="D71" s="9"/>
      <c r="E71" s="10"/>
      <c r="F71" s="10"/>
    </row>
    <row r="72" spans="1:6" ht="13.5">
      <c r="A72" s="26" t="s">
        <v>29</v>
      </c>
      <c r="B72" s="17">
        <v>74107.3</v>
      </c>
      <c r="C72" s="17"/>
      <c r="D72" s="17">
        <v>47841.4</v>
      </c>
      <c r="E72" s="18"/>
      <c r="F72" s="18">
        <f>(D72/B72)*100</f>
        <v>64.55693298770836</v>
      </c>
    </row>
    <row r="73" spans="1:6" ht="13.5">
      <c r="A73" s="26" t="s">
        <v>33</v>
      </c>
      <c r="B73" s="17">
        <v>253.9</v>
      </c>
      <c r="C73" s="17"/>
      <c r="D73" s="17">
        <v>89.5</v>
      </c>
      <c r="E73" s="18"/>
      <c r="F73" s="18">
        <f>D73/B73*100</f>
        <v>35.25009846396219</v>
      </c>
    </row>
    <row r="74" spans="1:6" ht="13.5">
      <c r="A74" s="26" t="s">
        <v>30</v>
      </c>
      <c r="B74" s="17">
        <v>11789.9</v>
      </c>
      <c r="C74" s="17"/>
      <c r="D74" s="17">
        <v>7699.8</v>
      </c>
      <c r="E74" s="18"/>
      <c r="F74" s="18">
        <f aca="true" t="shared" si="2" ref="F74:F84">(D74/B74)*100</f>
        <v>65.308441971518</v>
      </c>
    </row>
    <row r="75" spans="1:6" ht="13.5">
      <c r="A75" s="26" t="s">
        <v>31</v>
      </c>
      <c r="B75" s="17">
        <v>135699.6</v>
      </c>
      <c r="C75" s="17"/>
      <c r="D75" s="17">
        <v>81434.3</v>
      </c>
      <c r="E75" s="18"/>
      <c r="F75" s="18">
        <f t="shared" si="2"/>
        <v>60.0107148436694</v>
      </c>
    </row>
    <row r="76" spans="1:6" ht="13.5">
      <c r="A76" s="26" t="s">
        <v>39</v>
      </c>
      <c r="B76" s="17">
        <v>167144.2</v>
      </c>
      <c r="C76" s="17"/>
      <c r="D76" s="17">
        <v>80141.5</v>
      </c>
      <c r="E76" s="18"/>
      <c r="F76" s="18">
        <f t="shared" si="2"/>
        <v>47.94752076350839</v>
      </c>
    </row>
    <row r="77" spans="1:6" ht="13.5">
      <c r="A77" s="26" t="s">
        <v>22</v>
      </c>
      <c r="B77" s="17">
        <v>1015357.7</v>
      </c>
      <c r="C77" s="17"/>
      <c r="D77" s="17">
        <v>552912.2</v>
      </c>
      <c r="E77" s="18"/>
      <c r="F77" s="18">
        <f t="shared" si="2"/>
        <v>54.45491771028082</v>
      </c>
    </row>
    <row r="78" spans="1:6" ht="13.5">
      <c r="A78" s="26" t="s">
        <v>38</v>
      </c>
      <c r="B78" s="17">
        <v>89986.7</v>
      </c>
      <c r="C78" s="17"/>
      <c r="D78" s="17">
        <v>61670.2</v>
      </c>
      <c r="E78" s="18"/>
      <c r="F78" s="18">
        <f t="shared" si="2"/>
        <v>68.53257203564527</v>
      </c>
    </row>
    <row r="79" spans="1:6" ht="13.5" hidden="1">
      <c r="A79" s="26" t="s">
        <v>37</v>
      </c>
      <c r="B79" s="17"/>
      <c r="C79" s="17"/>
      <c r="D79" s="17"/>
      <c r="E79" s="18"/>
      <c r="F79" s="18"/>
    </row>
    <row r="80" spans="1:6" ht="13.5" hidden="1">
      <c r="A80" s="26" t="s">
        <v>37</v>
      </c>
      <c r="B80" s="17">
        <v>0</v>
      </c>
      <c r="C80" s="17"/>
      <c r="D80" s="17">
        <v>0</v>
      </c>
      <c r="E80" s="18"/>
      <c r="F80" s="18"/>
    </row>
    <row r="81" spans="1:6" ht="13.5">
      <c r="A81" s="26" t="s">
        <v>23</v>
      </c>
      <c r="B81" s="17">
        <v>476062.7</v>
      </c>
      <c r="C81" s="17"/>
      <c r="D81" s="17">
        <v>301046.5</v>
      </c>
      <c r="E81" s="18"/>
      <c r="F81" s="18">
        <f t="shared" si="2"/>
        <v>63.23673331264978</v>
      </c>
    </row>
    <row r="82" spans="1:6" ht="13.5">
      <c r="A82" s="26" t="s">
        <v>46</v>
      </c>
      <c r="B82" s="17">
        <v>33963.9</v>
      </c>
      <c r="C82" s="17"/>
      <c r="D82" s="17">
        <v>23200.5</v>
      </c>
      <c r="E82" s="18"/>
      <c r="F82" s="18">
        <f t="shared" si="2"/>
        <v>68.30929310238223</v>
      </c>
    </row>
    <row r="83" spans="1:6" ht="13.5">
      <c r="A83" s="26" t="s">
        <v>47</v>
      </c>
      <c r="B83" s="17">
        <v>9664.7</v>
      </c>
      <c r="C83" s="17"/>
      <c r="D83" s="17">
        <v>6202.7</v>
      </c>
      <c r="E83" s="18"/>
      <c r="F83" s="18">
        <f t="shared" si="2"/>
        <v>64.17891915941519</v>
      </c>
    </row>
    <row r="84" spans="1:6" ht="13.5">
      <c r="A84" s="26" t="s">
        <v>48</v>
      </c>
      <c r="B84" s="17">
        <v>26</v>
      </c>
      <c r="C84" s="17"/>
      <c r="D84" s="17">
        <v>15.6</v>
      </c>
      <c r="E84" s="18"/>
      <c r="F84" s="18">
        <f t="shared" si="2"/>
        <v>60</v>
      </c>
    </row>
    <row r="85" spans="1:7" ht="15">
      <c r="A85" s="25" t="s">
        <v>24</v>
      </c>
      <c r="B85" s="9">
        <f>SUM(B72:B84)</f>
        <v>2014056.5999999999</v>
      </c>
      <c r="C85" s="9">
        <f>SUM(C72:C84)</f>
        <v>0</v>
      </c>
      <c r="D85" s="9">
        <f>SUM(D72:D84)</f>
        <v>1162254.2</v>
      </c>
      <c r="E85" s="10">
        <f>SUM(E72:E84)</f>
        <v>0</v>
      </c>
      <c r="F85" s="10">
        <f>D85/B85*100</f>
        <v>57.707126999310745</v>
      </c>
      <c r="G85" s="32"/>
    </row>
    <row r="86" spans="1:6" ht="15">
      <c r="A86" s="50"/>
      <c r="B86" s="51"/>
      <c r="C86" s="51"/>
      <c r="D86" s="52"/>
      <c r="E86" s="53"/>
      <c r="F86" s="53"/>
    </row>
    <row r="87" spans="1:4" ht="23.25">
      <c r="A87" s="33" t="s">
        <v>7</v>
      </c>
      <c r="B87" s="34">
        <f>B85-B70</f>
        <v>9155.19999999972</v>
      </c>
      <c r="C87" s="55"/>
      <c r="D87" s="54">
        <f>D85-D70</f>
        <v>-33266.40000000014</v>
      </c>
    </row>
    <row r="88" spans="1:4" ht="24">
      <c r="A88" s="37" t="s">
        <v>8</v>
      </c>
      <c r="B88" s="38">
        <f>B89+B92+B95</f>
        <v>9155.2</v>
      </c>
      <c r="C88" s="38">
        <f>C89+C92+C95</f>
        <v>0</v>
      </c>
      <c r="D88" s="38">
        <f>D89+D92+D95</f>
        <v>-6672</v>
      </c>
    </row>
    <row r="89" spans="1:4" ht="13.5">
      <c r="A89" s="33" t="s">
        <v>9</v>
      </c>
      <c r="B89" s="40">
        <f>B90+B91</f>
        <v>19155.2</v>
      </c>
      <c r="C89" s="56"/>
      <c r="D89" s="41">
        <v>0</v>
      </c>
    </row>
    <row r="90" spans="1:4" ht="24">
      <c r="A90" s="26" t="s">
        <v>10</v>
      </c>
      <c r="B90" s="42">
        <v>19155.2</v>
      </c>
      <c r="C90" s="57"/>
      <c r="D90" s="43">
        <v>0</v>
      </c>
    </row>
    <row r="91" spans="1:4" ht="24">
      <c r="A91" s="26" t="s">
        <v>11</v>
      </c>
      <c r="B91" s="38"/>
      <c r="C91" s="58"/>
      <c r="D91" s="44"/>
    </row>
    <row r="92" spans="1:4" ht="23.25">
      <c r="A92" s="33" t="s">
        <v>55</v>
      </c>
      <c r="B92" s="45">
        <f>B93+B94</f>
        <v>-10000</v>
      </c>
      <c r="C92" s="55"/>
      <c r="D92" s="46">
        <f>D93+D94</f>
        <v>-6672</v>
      </c>
    </row>
    <row r="93" spans="1:10" ht="24">
      <c r="A93" s="26" t="s">
        <v>12</v>
      </c>
      <c r="B93" s="38">
        <v>0</v>
      </c>
      <c r="C93" s="58"/>
      <c r="D93" s="44">
        <v>0</v>
      </c>
      <c r="J93" s="22" t="s">
        <v>100</v>
      </c>
    </row>
    <row r="94" spans="1:4" ht="36">
      <c r="A94" s="26" t="s">
        <v>13</v>
      </c>
      <c r="B94" s="38">
        <v>-10000</v>
      </c>
      <c r="C94" s="58"/>
      <c r="D94" s="44">
        <v>-6672</v>
      </c>
    </row>
    <row r="95" spans="1:4" ht="23.25">
      <c r="A95" s="25" t="s">
        <v>82</v>
      </c>
      <c r="B95" s="34">
        <v>0</v>
      </c>
      <c r="C95" s="58"/>
      <c r="D95" s="47">
        <v>0</v>
      </c>
    </row>
    <row r="96" spans="1:4" ht="23.25">
      <c r="A96" s="33" t="s">
        <v>14</v>
      </c>
      <c r="B96" s="34">
        <f>B87-B88</f>
        <v>-2.801243681460619E-10</v>
      </c>
      <c r="C96" s="59"/>
      <c r="D96" s="47">
        <f>D87-D88</f>
        <v>-26594.40000000014</v>
      </c>
    </row>
    <row r="97" ht="29.25" customHeight="1"/>
    <row r="98" ht="12.75">
      <c r="A98" s="60"/>
    </row>
    <row r="99" ht="27.75" customHeight="1"/>
  </sheetData>
  <sheetProtection/>
  <mergeCells count="5">
    <mergeCell ref="A1:F1"/>
    <mergeCell ref="A2:A5"/>
    <mergeCell ref="B2:B5"/>
    <mergeCell ref="D2:D5"/>
    <mergeCell ref="F2:F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H75" sqref="H75"/>
    </sheetView>
  </sheetViews>
  <sheetFormatPr defaultColWidth="9.00390625" defaultRowHeight="12.75"/>
  <cols>
    <col min="1" max="1" width="49.50390625" style="48" customWidth="1"/>
    <col min="2" max="2" width="15.375" style="49" customWidth="1"/>
    <col min="3" max="3" width="15.375" style="49" hidden="1" customWidth="1"/>
    <col min="4" max="4" width="17.00390625" style="35" customWidth="1"/>
    <col min="5" max="5" width="13.875" style="36" hidden="1" customWidth="1"/>
    <col min="6" max="6" width="13.625" style="36" customWidth="1"/>
    <col min="7" max="7" width="9.125" style="22" customWidth="1"/>
    <col min="8" max="16384" width="8.875" style="22" customWidth="1"/>
  </cols>
  <sheetData>
    <row r="1" spans="1:6" ht="39" customHeight="1" thickBot="1">
      <c r="A1" s="96" t="s">
        <v>112</v>
      </c>
      <c r="B1" s="96"/>
      <c r="C1" s="96"/>
      <c r="D1" s="96"/>
      <c r="E1" s="96"/>
      <c r="F1" s="96"/>
    </row>
    <row r="2" spans="1:6" ht="12.75" customHeight="1">
      <c r="A2" s="93" t="s">
        <v>15</v>
      </c>
      <c r="B2" s="97" t="s">
        <v>95</v>
      </c>
      <c r="C2" s="1"/>
      <c r="D2" s="100" t="s">
        <v>113</v>
      </c>
      <c r="E2" s="2"/>
      <c r="F2" s="103" t="s">
        <v>0</v>
      </c>
    </row>
    <row r="3" spans="1:6" ht="12.75" customHeight="1">
      <c r="A3" s="94"/>
      <c r="B3" s="98"/>
      <c r="C3" s="3"/>
      <c r="D3" s="101"/>
      <c r="E3" s="4"/>
      <c r="F3" s="104"/>
    </row>
    <row r="4" spans="1:6" ht="12.75">
      <c r="A4" s="94"/>
      <c r="B4" s="98"/>
      <c r="C4" s="3"/>
      <c r="D4" s="101"/>
      <c r="E4" s="4"/>
      <c r="F4" s="104"/>
    </row>
    <row r="5" spans="1:6" ht="26.25" customHeight="1">
      <c r="A5" s="95"/>
      <c r="B5" s="99"/>
      <c r="C5" s="5"/>
      <c r="D5" s="102"/>
      <c r="E5" s="6"/>
      <c r="F5" s="105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B8+B9+B10+B11</f>
        <v>211184</v>
      </c>
      <c r="C7" s="9"/>
      <c r="D7" s="9">
        <f>D8+D9+D10+D11+D12</f>
        <v>168431.3</v>
      </c>
      <c r="E7" s="10"/>
      <c r="F7" s="11">
        <f aca="true" t="shared" si="0" ref="F7:F17">(D7/B7)*100</f>
        <v>79.75571065989847</v>
      </c>
    </row>
    <row r="8" spans="1:6" ht="60" customHeight="1">
      <c r="A8" s="26" t="s">
        <v>50</v>
      </c>
      <c r="B8" s="12">
        <v>209304</v>
      </c>
      <c r="C8" s="12"/>
      <c r="D8" s="12">
        <v>166811.7</v>
      </c>
      <c r="E8" s="13"/>
      <c r="F8" s="13">
        <f t="shared" si="0"/>
        <v>79.69828574704736</v>
      </c>
    </row>
    <row r="9" spans="1:6" ht="93" customHeight="1">
      <c r="A9" s="26" t="s">
        <v>40</v>
      </c>
      <c r="B9" s="12">
        <v>106</v>
      </c>
      <c r="C9" s="12"/>
      <c r="D9" s="12">
        <v>70.5</v>
      </c>
      <c r="E9" s="13"/>
      <c r="F9" s="13">
        <f t="shared" si="0"/>
        <v>66.50943396226415</v>
      </c>
    </row>
    <row r="10" spans="1:6" ht="36.75" customHeight="1">
      <c r="A10" s="26" t="s">
        <v>41</v>
      </c>
      <c r="B10" s="12">
        <v>1674</v>
      </c>
      <c r="C10" s="12"/>
      <c r="D10" s="12">
        <v>1621.5</v>
      </c>
      <c r="E10" s="13"/>
      <c r="F10" s="13">
        <f t="shared" si="0"/>
        <v>96.86379928315412</v>
      </c>
    </row>
    <row r="11" spans="1:6" ht="72">
      <c r="A11" s="26" t="s">
        <v>58</v>
      </c>
      <c r="B11" s="12">
        <v>100</v>
      </c>
      <c r="C11" s="12"/>
      <c r="D11" s="12">
        <v>22.3</v>
      </c>
      <c r="E11" s="13"/>
      <c r="F11" s="13">
        <f t="shared" si="0"/>
        <v>22.3</v>
      </c>
    </row>
    <row r="12" spans="1:6" ht="59.25" customHeight="1">
      <c r="A12" s="26" t="s">
        <v>97</v>
      </c>
      <c r="B12" s="12"/>
      <c r="C12" s="12"/>
      <c r="D12" s="12">
        <v>-94.7</v>
      </c>
      <c r="E12" s="13"/>
      <c r="F12" s="13"/>
    </row>
    <row r="13" spans="1:6" ht="23.25">
      <c r="A13" s="25" t="s">
        <v>1</v>
      </c>
      <c r="B13" s="14">
        <f>B14+B15+B16+B17</f>
        <v>8307</v>
      </c>
      <c r="C13" s="14"/>
      <c r="D13" s="14">
        <f>D14+D15+D16+D17</f>
        <v>6749.599999999999</v>
      </c>
      <c r="E13" s="15"/>
      <c r="F13" s="15">
        <f t="shared" si="0"/>
        <v>81.25195618153363</v>
      </c>
    </row>
    <row r="14" spans="1:6" ht="48">
      <c r="A14" s="26" t="s">
        <v>2</v>
      </c>
      <c r="B14" s="12">
        <v>3253</v>
      </c>
      <c r="C14" s="12"/>
      <c r="D14" s="12">
        <v>3055.4</v>
      </c>
      <c r="E14" s="13"/>
      <c r="F14" s="13">
        <f t="shared" si="0"/>
        <v>93.92560713187827</v>
      </c>
    </row>
    <row r="15" spans="1:6" ht="74.25" customHeight="1">
      <c r="A15" s="26" t="s">
        <v>3</v>
      </c>
      <c r="B15" s="12">
        <v>26</v>
      </c>
      <c r="C15" s="12"/>
      <c r="D15" s="12">
        <v>23.2</v>
      </c>
      <c r="E15" s="13"/>
      <c r="F15" s="13">
        <f t="shared" si="0"/>
        <v>89.23076923076923</v>
      </c>
    </row>
    <row r="16" spans="1:6" ht="48">
      <c r="A16" s="26" t="s">
        <v>57</v>
      </c>
      <c r="B16" s="12">
        <v>5577</v>
      </c>
      <c r="C16" s="12"/>
      <c r="D16" s="12">
        <v>4187.7</v>
      </c>
      <c r="E16" s="13"/>
      <c r="F16" s="13">
        <f t="shared" si="0"/>
        <v>75.08875739644971</v>
      </c>
    </row>
    <row r="17" spans="1:6" ht="48">
      <c r="A17" s="26" t="s">
        <v>4</v>
      </c>
      <c r="B17" s="12">
        <v>-549</v>
      </c>
      <c r="C17" s="12"/>
      <c r="D17" s="12">
        <v>-516.7</v>
      </c>
      <c r="E17" s="13"/>
      <c r="F17" s="13">
        <f t="shared" si="0"/>
        <v>94.11657559198544</v>
      </c>
    </row>
    <row r="18" spans="1:6" ht="15">
      <c r="A18" s="25" t="s">
        <v>16</v>
      </c>
      <c r="B18" s="9">
        <f>B20+B21+B22+B19</f>
        <v>35133</v>
      </c>
      <c r="C18" s="9"/>
      <c r="D18" s="9">
        <f>D20+D21+D22+D19</f>
        <v>26549.6</v>
      </c>
      <c r="E18" s="10"/>
      <c r="F18" s="11">
        <f>(D18/B18)*100</f>
        <v>75.5688384140267</v>
      </c>
    </row>
    <row r="19" spans="1:6" ht="24">
      <c r="A19" s="26" t="s">
        <v>88</v>
      </c>
      <c r="B19" s="12">
        <v>11972</v>
      </c>
      <c r="C19" s="12"/>
      <c r="D19" s="12">
        <v>11121.9</v>
      </c>
      <c r="E19" s="10"/>
      <c r="F19" s="18">
        <f>D19/B19*100</f>
        <v>92.89926495155362</v>
      </c>
    </row>
    <row r="20" spans="1:6" ht="24">
      <c r="A20" s="26" t="s">
        <v>26</v>
      </c>
      <c r="B20" s="12">
        <v>22980</v>
      </c>
      <c r="C20" s="12"/>
      <c r="D20" s="12">
        <v>15298.1</v>
      </c>
      <c r="E20" s="13"/>
      <c r="F20" s="13">
        <f>(D20/B20)*100</f>
        <v>66.57136640557006</v>
      </c>
    </row>
    <row r="21" spans="1:6" ht="12.75">
      <c r="A21" s="26" t="s">
        <v>42</v>
      </c>
      <c r="B21" s="12">
        <v>30</v>
      </c>
      <c r="C21" s="12"/>
      <c r="D21" s="12">
        <v>-10.6</v>
      </c>
      <c r="E21" s="13"/>
      <c r="F21" s="13">
        <v>0</v>
      </c>
    </row>
    <row r="22" spans="1:6" ht="25.5" customHeight="1">
      <c r="A22" s="26" t="s">
        <v>60</v>
      </c>
      <c r="B22" s="12">
        <v>151</v>
      </c>
      <c r="C22" s="12"/>
      <c r="D22" s="12">
        <v>140.2</v>
      </c>
      <c r="E22" s="13"/>
      <c r="F22" s="13">
        <f>(D22/B22)*100</f>
        <v>92.84768211920529</v>
      </c>
    </row>
    <row r="23" spans="1:6" ht="15">
      <c r="A23" s="25" t="s">
        <v>17</v>
      </c>
      <c r="B23" s="9">
        <f>B24+B26+B25</f>
        <v>25421</v>
      </c>
      <c r="C23" s="9"/>
      <c r="D23" s="9">
        <f>D24+D26+D25</f>
        <v>14752.800000000001</v>
      </c>
      <c r="E23" s="10"/>
      <c r="F23" s="10">
        <f>(D23/B23)*100</f>
        <v>58.033908972896434</v>
      </c>
    </row>
    <row r="24" spans="1:6" ht="15" customHeight="1">
      <c r="A24" s="26" t="s">
        <v>61</v>
      </c>
      <c r="B24" s="12">
        <v>3325</v>
      </c>
      <c r="C24" s="12"/>
      <c r="D24" s="12">
        <v>1741.6</v>
      </c>
      <c r="E24" s="13"/>
      <c r="F24" s="13">
        <f>(D24/B24)*100</f>
        <v>52.378947368421045</v>
      </c>
    </row>
    <row r="25" spans="1:6" ht="12.75">
      <c r="A25" s="26" t="s">
        <v>5</v>
      </c>
      <c r="B25" s="12">
        <v>1428</v>
      </c>
      <c r="C25" s="12"/>
      <c r="D25" s="12">
        <v>615.2</v>
      </c>
      <c r="E25" s="13"/>
      <c r="F25" s="13">
        <f>(D25/B25)*100</f>
        <v>43.0812324929972</v>
      </c>
    </row>
    <row r="26" spans="1:6" ht="13.5" customHeight="1">
      <c r="A26" s="27" t="s">
        <v>18</v>
      </c>
      <c r="B26" s="12">
        <v>20668</v>
      </c>
      <c r="C26" s="12"/>
      <c r="D26" s="12">
        <v>12396</v>
      </c>
      <c r="E26" s="13"/>
      <c r="F26" s="13">
        <f>(D26/B26)*100</f>
        <v>59.97677569189085</v>
      </c>
    </row>
    <row r="27" spans="1:6" ht="15">
      <c r="A27" s="25" t="s">
        <v>19</v>
      </c>
      <c r="B27" s="9">
        <f>B28+B30+B29</f>
        <v>10090</v>
      </c>
      <c r="C27" s="9">
        <f>C28+C30</f>
        <v>0</v>
      </c>
      <c r="D27" s="9">
        <f>D28+D30+D29</f>
        <v>8404.400000000001</v>
      </c>
      <c r="E27" s="10">
        <f>E28+E30</f>
        <v>0</v>
      </c>
      <c r="F27" s="10">
        <f>F28</f>
        <v>87.03703703703704</v>
      </c>
    </row>
    <row r="28" spans="1:6" ht="42" customHeight="1">
      <c r="A28" s="28" t="s">
        <v>62</v>
      </c>
      <c r="B28" s="12">
        <v>6210</v>
      </c>
      <c r="C28" s="12"/>
      <c r="D28" s="12">
        <v>5405</v>
      </c>
      <c r="E28" s="13"/>
      <c r="F28" s="13">
        <f>(D28/B28)*100</f>
        <v>87.03703703703704</v>
      </c>
    </row>
    <row r="29" spans="1:6" ht="59.25" customHeight="1">
      <c r="A29" s="26" t="s">
        <v>98</v>
      </c>
      <c r="B29" s="12">
        <v>7</v>
      </c>
      <c r="C29" s="12"/>
      <c r="D29" s="12">
        <v>4.2</v>
      </c>
      <c r="E29" s="13"/>
      <c r="F29" s="13">
        <f>(D29/B29)*100</f>
        <v>60</v>
      </c>
    </row>
    <row r="30" spans="1:6" ht="48.75" customHeight="1">
      <c r="A30" s="28" t="s">
        <v>85</v>
      </c>
      <c r="B30" s="12">
        <v>3873</v>
      </c>
      <c r="C30" s="12"/>
      <c r="D30" s="12">
        <v>2995.2</v>
      </c>
      <c r="E30" s="13"/>
      <c r="F30" s="13">
        <f>(D30/B30)*100</f>
        <v>77.33539891556931</v>
      </c>
    </row>
    <row r="31" spans="1:6" ht="24" customHeight="1" hidden="1">
      <c r="A31" s="29" t="s">
        <v>83</v>
      </c>
      <c r="B31" s="14">
        <f>B32</f>
        <v>0</v>
      </c>
      <c r="C31" s="14"/>
      <c r="D31" s="14">
        <f>D32</f>
        <v>0</v>
      </c>
      <c r="E31" s="15"/>
      <c r="F31" s="15"/>
    </row>
    <row r="32" spans="1:6" ht="37.5" customHeight="1" hidden="1">
      <c r="A32" s="27" t="s">
        <v>84</v>
      </c>
      <c r="B32" s="12">
        <v>0</v>
      </c>
      <c r="C32" s="12"/>
      <c r="D32" s="12">
        <v>0</v>
      </c>
      <c r="E32" s="13"/>
      <c r="F32" s="13"/>
    </row>
    <row r="33" spans="1:6" ht="24">
      <c r="A33" s="25" t="s">
        <v>27</v>
      </c>
      <c r="B33" s="9">
        <f>B34+B35+B36</f>
        <v>24450</v>
      </c>
      <c r="C33" s="9"/>
      <c r="D33" s="9">
        <f>D34+D35+D36</f>
        <v>18291.7</v>
      </c>
      <c r="E33" s="10"/>
      <c r="F33" s="10">
        <f>(D33/B33)*100</f>
        <v>74.81267893660531</v>
      </c>
    </row>
    <row r="34" spans="1:6" ht="69.75" customHeight="1">
      <c r="A34" s="26" t="s">
        <v>43</v>
      </c>
      <c r="B34" s="12">
        <v>23115</v>
      </c>
      <c r="C34" s="12"/>
      <c r="D34" s="12">
        <v>17242.8</v>
      </c>
      <c r="E34" s="13"/>
      <c r="F34" s="13">
        <f>(D34/B34)*100</f>
        <v>74.59571706683971</v>
      </c>
    </row>
    <row r="35" spans="1:6" ht="24.75" customHeight="1" hidden="1">
      <c r="A35" s="27" t="s">
        <v>64</v>
      </c>
      <c r="B35" s="12">
        <v>0</v>
      </c>
      <c r="C35" s="12"/>
      <c r="D35" s="12">
        <v>0</v>
      </c>
      <c r="E35" s="13"/>
      <c r="F35" s="13">
        <v>0</v>
      </c>
    </row>
    <row r="36" spans="1:6" ht="69" customHeight="1">
      <c r="A36" s="26" t="s">
        <v>65</v>
      </c>
      <c r="B36" s="12">
        <v>1335</v>
      </c>
      <c r="C36" s="12"/>
      <c r="D36" s="12">
        <v>1048.9</v>
      </c>
      <c r="E36" s="13"/>
      <c r="F36" s="13">
        <f>D36/B36*100</f>
        <v>78.56928838951312</v>
      </c>
    </row>
    <row r="37" spans="1:6" ht="15">
      <c r="A37" s="25" t="s">
        <v>28</v>
      </c>
      <c r="B37" s="9">
        <f>B38</f>
        <v>1855</v>
      </c>
      <c r="C37" s="9"/>
      <c r="D37" s="9">
        <f>D38</f>
        <v>1506.4</v>
      </c>
      <c r="E37" s="10"/>
      <c r="F37" s="10">
        <f>(D37/B37)*100</f>
        <v>81.20754716981132</v>
      </c>
    </row>
    <row r="38" spans="1:6" ht="12.75" customHeight="1">
      <c r="A38" s="26" t="s">
        <v>49</v>
      </c>
      <c r="B38" s="12">
        <v>1855</v>
      </c>
      <c r="C38" s="12"/>
      <c r="D38" s="12">
        <v>1506.4</v>
      </c>
      <c r="E38" s="13"/>
      <c r="F38" s="13">
        <f>(D38/B38)*100</f>
        <v>81.20754716981132</v>
      </c>
    </row>
    <row r="39" spans="1:6" ht="24">
      <c r="A39" s="25" t="s">
        <v>44</v>
      </c>
      <c r="B39" s="9">
        <f>B40+B41</f>
        <v>10138</v>
      </c>
      <c r="C39" s="9"/>
      <c r="D39" s="9">
        <f>D40+D41</f>
        <v>19014.5</v>
      </c>
      <c r="E39" s="10"/>
      <c r="F39" s="10">
        <f>D39/B39*100</f>
        <v>187.55671730124286</v>
      </c>
    </row>
    <row r="40" spans="1:6" ht="18" customHeight="1">
      <c r="A40" s="27" t="s">
        <v>66</v>
      </c>
      <c r="B40" s="17">
        <v>27</v>
      </c>
      <c r="C40" s="17"/>
      <c r="D40" s="17">
        <v>27</v>
      </c>
      <c r="E40" s="18"/>
      <c r="F40" s="18">
        <f>D40/B40*100</f>
        <v>100</v>
      </c>
    </row>
    <row r="41" spans="1:6" ht="15" customHeight="1">
      <c r="A41" s="26" t="s">
        <v>67</v>
      </c>
      <c r="B41" s="17">
        <v>10111</v>
      </c>
      <c r="C41" s="17"/>
      <c r="D41" s="17">
        <v>18987.5</v>
      </c>
      <c r="E41" s="18"/>
      <c r="F41" s="18">
        <f>D41/B41*100</f>
        <v>187.79052517060626</v>
      </c>
    </row>
    <row r="42" spans="1:6" ht="24">
      <c r="A42" s="25" t="s">
        <v>35</v>
      </c>
      <c r="B42" s="9">
        <f>B43+B44+B45</f>
        <v>2201</v>
      </c>
      <c r="C42" s="9"/>
      <c r="D42" s="9">
        <f>D43+D44+D45</f>
        <v>1846.9</v>
      </c>
      <c r="E42" s="10"/>
      <c r="F42" s="10">
        <f>(D42/B42)*100</f>
        <v>83.9118582462517</v>
      </c>
    </row>
    <row r="43" spans="1:6" ht="21" customHeight="1">
      <c r="A43" s="26" t="s">
        <v>68</v>
      </c>
      <c r="B43" s="17">
        <v>994</v>
      </c>
      <c r="C43" s="17"/>
      <c r="D43" s="17">
        <v>765.7</v>
      </c>
      <c r="E43" s="18"/>
      <c r="F43" s="18">
        <f>D43/B43*100</f>
        <v>77.03219315895373</v>
      </c>
    </row>
    <row r="44" spans="1:6" ht="74.25" customHeight="1">
      <c r="A44" s="30" t="s">
        <v>69</v>
      </c>
      <c r="B44" s="17">
        <v>227</v>
      </c>
      <c r="C44" s="17"/>
      <c r="D44" s="17">
        <v>133.7</v>
      </c>
      <c r="E44" s="18"/>
      <c r="F44" s="18">
        <f>D44/B44*100</f>
        <v>58.89867841409691</v>
      </c>
    </row>
    <row r="45" spans="1:6" ht="30" customHeight="1">
      <c r="A45" s="26" t="s">
        <v>70</v>
      </c>
      <c r="B45" s="17">
        <v>980</v>
      </c>
      <c r="C45" s="17"/>
      <c r="D45" s="17">
        <v>947.5</v>
      </c>
      <c r="E45" s="18"/>
      <c r="F45" s="18">
        <f>D45/B45*100</f>
        <v>96.68367346938776</v>
      </c>
    </row>
    <row r="46" spans="1:6" ht="15">
      <c r="A46" s="25" t="s">
        <v>36</v>
      </c>
      <c r="B46" s="9">
        <f>SUM(B47:B57)</f>
        <v>6287</v>
      </c>
      <c r="C46" s="9"/>
      <c r="D46" s="9">
        <f>SUM(D47:D57)</f>
        <v>5211.2</v>
      </c>
      <c r="E46" s="10"/>
      <c r="F46" s="10">
        <f>(D46/B46)*100</f>
        <v>82.88850007952918</v>
      </c>
    </row>
    <row r="47" spans="1:6" ht="33.75" customHeight="1">
      <c r="A47" s="27" t="s">
        <v>71</v>
      </c>
      <c r="B47" s="17">
        <v>70</v>
      </c>
      <c r="C47" s="17"/>
      <c r="D47" s="17">
        <v>59.5</v>
      </c>
      <c r="E47" s="19">
        <v>51</v>
      </c>
      <c r="F47" s="18">
        <f>(D47/B47)*100</f>
        <v>85</v>
      </c>
    </row>
    <row r="48" spans="1:6" ht="51" customHeight="1">
      <c r="A48" s="26" t="s">
        <v>72</v>
      </c>
      <c r="B48" s="17">
        <v>30</v>
      </c>
      <c r="C48" s="17"/>
      <c r="D48" s="17">
        <v>30</v>
      </c>
      <c r="E48" s="19">
        <v>22</v>
      </c>
      <c r="F48" s="18">
        <v>0</v>
      </c>
    </row>
    <row r="49" spans="1:6" ht="48" customHeight="1">
      <c r="A49" s="26" t="s">
        <v>6</v>
      </c>
      <c r="B49" s="17">
        <v>576</v>
      </c>
      <c r="C49" s="17"/>
      <c r="D49" s="17">
        <v>314</v>
      </c>
      <c r="E49" s="19">
        <v>71</v>
      </c>
      <c r="F49" s="18">
        <f>(D49/B49)*100</f>
        <v>54.513888888888886</v>
      </c>
    </row>
    <row r="50" spans="1:6" ht="24" customHeight="1" hidden="1">
      <c r="A50" s="26" t="s">
        <v>52</v>
      </c>
      <c r="B50" s="17">
        <v>0</v>
      </c>
      <c r="C50" s="17"/>
      <c r="D50" s="17">
        <v>0</v>
      </c>
      <c r="E50" s="19">
        <v>0</v>
      </c>
      <c r="F50" s="18">
        <v>0</v>
      </c>
    </row>
    <row r="51" spans="1:6" ht="99" customHeight="1">
      <c r="A51" s="26" t="s">
        <v>73</v>
      </c>
      <c r="B51" s="17">
        <v>122</v>
      </c>
      <c r="C51" s="17"/>
      <c r="D51" s="17">
        <v>102</v>
      </c>
      <c r="E51" s="19">
        <v>121.2</v>
      </c>
      <c r="F51" s="18">
        <f aca="true" t="shared" si="1" ref="F51:F67">D51/B51*100</f>
        <v>83.60655737704919</v>
      </c>
    </row>
    <row r="52" spans="1:6" ht="68.25" customHeight="1">
      <c r="A52" s="26" t="s">
        <v>99</v>
      </c>
      <c r="B52" s="17">
        <v>1002</v>
      </c>
      <c r="C52" s="17"/>
      <c r="D52" s="17">
        <v>984.5</v>
      </c>
      <c r="E52" s="19">
        <v>887.3</v>
      </c>
      <c r="F52" s="18">
        <f t="shared" si="1"/>
        <v>98.25349301397206</v>
      </c>
    </row>
    <row r="53" spans="1:6" ht="27" customHeight="1">
      <c r="A53" s="26" t="s">
        <v>74</v>
      </c>
      <c r="B53" s="17">
        <v>153</v>
      </c>
      <c r="C53" s="17"/>
      <c r="D53" s="17">
        <v>126.5</v>
      </c>
      <c r="E53" s="19">
        <v>347.5</v>
      </c>
      <c r="F53" s="18">
        <f t="shared" si="1"/>
        <v>82.6797385620915</v>
      </c>
    </row>
    <row r="54" spans="1:6" ht="54" customHeight="1">
      <c r="A54" s="27" t="s">
        <v>75</v>
      </c>
      <c r="B54" s="17">
        <v>2248</v>
      </c>
      <c r="C54" s="17"/>
      <c r="D54" s="17">
        <v>2148.1</v>
      </c>
      <c r="E54" s="19">
        <v>87.6</v>
      </c>
      <c r="F54" s="18">
        <f t="shared" si="1"/>
        <v>95.55604982206405</v>
      </c>
    </row>
    <row r="55" spans="1:6" ht="60" customHeight="1">
      <c r="A55" s="26" t="s">
        <v>59</v>
      </c>
      <c r="B55" s="17">
        <v>37</v>
      </c>
      <c r="C55" s="17"/>
      <c r="D55" s="17">
        <v>34.2</v>
      </c>
      <c r="E55" s="19">
        <v>221.8</v>
      </c>
      <c r="F55" s="18">
        <f t="shared" si="1"/>
        <v>92.43243243243245</v>
      </c>
    </row>
    <row r="56" spans="1:6" ht="42" customHeight="1">
      <c r="A56" s="26" t="s">
        <v>76</v>
      </c>
      <c r="B56" s="17">
        <v>125</v>
      </c>
      <c r="C56" s="17"/>
      <c r="D56" s="17">
        <v>83.2</v>
      </c>
      <c r="E56" s="19">
        <v>68.4</v>
      </c>
      <c r="F56" s="18">
        <f t="shared" si="1"/>
        <v>66.56</v>
      </c>
    </row>
    <row r="57" spans="1:6" ht="24.75" customHeight="1">
      <c r="A57" s="26" t="s">
        <v>77</v>
      </c>
      <c r="B57" s="17">
        <v>1924</v>
      </c>
      <c r="C57" s="17"/>
      <c r="D57" s="17">
        <v>1329.2</v>
      </c>
      <c r="E57" s="17">
        <v>3536.16</v>
      </c>
      <c r="F57" s="18">
        <f t="shared" si="1"/>
        <v>69.0852390852391</v>
      </c>
    </row>
    <row r="58" spans="1:6" ht="18" customHeight="1">
      <c r="A58" s="25" t="s">
        <v>78</v>
      </c>
      <c r="B58" s="9">
        <v>514</v>
      </c>
      <c r="C58" s="9"/>
      <c r="D58" s="9">
        <v>441.5</v>
      </c>
      <c r="E58" s="10"/>
      <c r="F58" s="18">
        <f t="shared" si="1"/>
        <v>85.89494163424123</v>
      </c>
    </row>
    <row r="59" spans="1:6" ht="15">
      <c r="A59" s="25" t="s">
        <v>51</v>
      </c>
      <c r="B59" s="9">
        <f>B7+B13+B18+B23+B27+B33+B37+B39+B42+B46+B58+B31</f>
        <v>335580</v>
      </c>
      <c r="C59" s="9"/>
      <c r="D59" s="9">
        <f>D7+D13+D18+D23+D27+D33+D37+D39+D42+D46+D58</f>
        <v>271199.9</v>
      </c>
      <c r="E59" s="10"/>
      <c r="F59" s="10">
        <f t="shared" si="1"/>
        <v>80.81527504618869</v>
      </c>
    </row>
    <row r="60" spans="1:6" ht="15">
      <c r="A60" s="25" t="s">
        <v>32</v>
      </c>
      <c r="B60" s="9">
        <f>B61+B67+B68+B69</f>
        <v>1683613.5</v>
      </c>
      <c r="C60" s="9">
        <f>C61+C67+C68+C69</f>
        <v>0</v>
      </c>
      <c r="D60" s="9">
        <f>D61+D67+D68+D69</f>
        <v>1070272.4000000001</v>
      </c>
      <c r="E60" s="10"/>
      <c r="F60" s="10">
        <f t="shared" si="1"/>
        <v>63.56995830693922</v>
      </c>
    </row>
    <row r="61" spans="1:6" ht="24.75" customHeight="1">
      <c r="A61" s="31" t="s">
        <v>79</v>
      </c>
      <c r="B61" s="9">
        <f>B63+B64+B65+B66</f>
        <v>1682269</v>
      </c>
      <c r="C61" s="9">
        <f>C63+C64+C65+C66</f>
        <v>0</v>
      </c>
      <c r="D61" s="9">
        <f>D63+D64+D65+D66</f>
        <v>1076867.9000000001</v>
      </c>
      <c r="E61" s="10"/>
      <c r="F61" s="10">
        <f t="shared" si="1"/>
        <v>64.01282434616581</v>
      </c>
    </row>
    <row r="62" spans="1:6" ht="24.75" customHeight="1">
      <c r="A62" s="26" t="s">
        <v>80</v>
      </c>
      <c r="B62" s="9">
        <f>B63</f>
        <v>440344</v>
      </c>
      <c r="C62" s="9">
        <f>C63</f>
        <v>0</v>
      </c>
      <c r="D62" s="9">
        <f>D63</f>
        <v>335838</v>
      </c>
      <c r="E62" s="20">
        <f>E63</f>
        <v>0</v>
      </c>
      <c r="F62" s="20">
        <f>F63</f>
        <v>76.26719110513599</v>
      </c>
    </row>
    <row r="63" spans="1:6" ht="21.75" customHeight="1">
      <c r="A63" s="26" t="s">
        <v>86</v>
      </c>
      <c r="B63" s="16">
        <v>440344</v>
      </c>
      <c r="C63" s="16"/>
      <c r="D63" s="16">
        <v>335838</v>
      </c>
      <c r="E63" s="21"/>
      <c r="F63" s="21">
        <f t="shared" si="1"/>
        <v>76.26719110513599</v>
      </c>
    </row>
    <row r="64" spans="1:6" ht="28.5" customHeight="1">
      <c r="A64" s="26" t="s">
        <v>53</v>
      </c>
      <c r="B64" s="16">
        <v>320593</v>
      </c>
      <c r="C64" s="16"/>
      <c r="D64" s="16">
        <v>83986.4</v>
      </c>
      <c r="E64" s="21"/>
      <c r="F64" s="21">
        <f t="shared" si="1"/>
        <v>26.197203307620565</v>
      </c>
    </row>
    <row r="65" spans="1:6" ht="21.75" customHeight="1">
      <c r="A65" s="26" t="s">
        <v>81</v>
      </c>
      <c r="B65" s="16">
        <v>910858.2</v>
      </c>
      <c r="C65" s="16"/>
      <c r="D65" s="16">
        <v>647149.8</v>
      </c>
      <c r="E65" s="21"/>
      <c r="F65" s="21">
        <f t="shared" si="1"/>
        <v>71.04835856997282</v>
      </c>
    </row>
    <row r="66" spans="1:6" ht="15">
      <c r="A66" s="26" t="s">
        <v>34</v>
      </c>
      <c r="B66" s="16">
        <v>10473.8</v>
      </c>
      <c r="C66" s="16"/>
      <c r="D66" s="16">
        <v>9893.7</v>
      </c>
      <c r="E66" s="21"/>
      <c r="F66" s="21">
        <f t="shared" si="1"/>
        <v>94.46141801447423</v>
      </c>
    </row>
    <row r="67" spans="1:6" ht="15">
      <c r="A67" s="26" t="s">
        <v>87</v>
      </c>
      <c r="B67" s="16">
        <v>1344.5</v>
      </c>
      <c r="C67" s="16"/>
      <c r="D67" s="16">
        <v>1274.4</v>
      </c>
      <c r="E67" s="21"/>
      <c r="F67" s="21">
        <f t="shared" si="1"/>
        <v>94.78616586091485</v>
      </c>
    </row>
    <row r="68" spans="1:6" ht="59.25" customHeight="1">
      <c r="A68" s="26" t="s">
        <v>54</v>
      </c>
      <c r="B68" s="16"/>
      <c r="C68" s="16"/>
      <c r="D68" s="16"/>
      <c r="E68" s="21"/>
      <c r="F68" s="21"/>
    </row>
    <row r="69" spans="1:6" ht="35.25" customHeight="1">
      <c r="A69" s="26" t="s">
        <v>56</v>
      </c>
      <c r="B69" s="16"/>
      <c r="C69" s="16"/>
      <c r="D69" s="16">
        <v>-7869.9</v>
      </c>
      <c r="E69" s="21"/>
      <c r="F69" s="21"/>
    </row>
    <row r="70" spans="1:6" ht="15">
      <c r="A70" s="25" t="s">
        <v>20</v>
      </c>
      <c r="B70" s="9">
        <f>B59+B60</f>
        <v>2019193.5</v>
      </c>
      <c r="C70" s="9"/>
      <c r="D70" s="9">
        <f>D59+D60</f>
        <v>1341472.3000000003</v>
      </c>
      <c r="E70" s="10"/>
      <c r="F70" s="10">
        <f>D70/B70*100</f>
        <v>66.43604488623801</v>
      </c>
    </row>
    <row r="71" spans="1:6" ht="15">
      <c r="A71" s="25" t="s">
        <v>21</v>
      </c>
      <c r="B71" s="9"/>
      <c r="C71" s="9"/>
      <c r="D71" s="9"/>
      <c r="E71" s="10"/>
      <c r="F71" s="10"/>
    </row>
    <row r="72" spans="1:6" ht="13.5">
      <c r="A72" s="26" t="s">
        <v>29</v>
      </c>
      <c r="B72" s="17">
        <v>73987</v>
      </c>
      <c r="C72" s="17"/>
      <c r="D72" s="17">
        <v>54183.7</v>
      </c>
      <c r="E72" s="18"/>
      <c r="F72" s="18">
        <f>(D72/B72)*100</f>
        <v>73.23408166299484</v>
      </c>
    </row>
    <row r="73" spans="1:6" ht="13.5">
      <c r="A73" s="26" t="s">
        <v>33</v>
      </c>
      <c r="B73" s="17">
        <v>253.9</v>
      </c>
      <c r="C73" s="17"/>
      <c r="D73" s="17">
        <v>89.5</v>
      </c>
      <c r="E73" s="18"/>
      <c r="F73" s="18">
        <f>D73/B73*100</f>
        <v>35.25009846396219</v>
      </c>
    </row>
    <row r="74" spans="1:6" ht="13.5">
      <c r="A74" s="26" t="s">
        <v>30</v>
      </c>
      <c r="B74" s="17">
        <v>11789.9</v>
      </c>
      <c r="C74" s="17"/>
      <c r="D74" s="17">
        <v>8543.5</v>
      </c>
      <c r="E74" s="18"/>
      <c r="F74" s="18">
        <f aca="true" t="shared" si="2" ref="F74:F84">(D74/B74)*100</f>
        <v>72.4645671294922</v>
      </c>
    </row>
    <row r="75" spans="1:6" ht="13.5">
      <c r="A75" s="26" t="s">
        <v>31</v>
      </c>
      <c r="B75" s="17">
        <v>151774.1</v>
      </c>
      <c r="C75" s="17"/>
      <c r="D75" s="17">
        <v>98246.5</v>
      </c>
      <c r="E75" s="18"/>
      <c r="F75" s="18">
        <f t="shared" si="2"/>
        <v>64.73205902719897</v>
      </c>
    </row>
    <row r="76" spans="1:6" ht="13.5">
      <c r="A76" s="26" t="s">
        <v>39</v>
      </c>
      <c r="B76" s="17">
        <v>165768.7</v>
      </c>
      <c r="C76" s="17"/>
      <c r="D76" s="17">
        <v>94526.6</v>
      </c>
      <c r="E76" s="18"/>
      <c r="F76" s="18">
        <f t="shared" si="2"/>
        <v>57.02318954060688</v>
      </c>
    </row>
    <row r="77" spans="1:6" ht="13.5">
      <c r="A77" s="26" t="s">
        <v>22</v>
      </c>
      <c r="B77" s="17">
        <v>1015042.7</v>
      </c>
      <c r="C77" s="17"/>
      <c r="D77" s="17">
        <v>616921.3</v>
      </c>
      <c r="E77" s="18"/>
      <c r="F77" s="18">
        <f t="shared" si="2"/>
        <v>60.77786678333828</v>
      </c>
    </row>
    <row r="78" spans="1:6" ht="13.5">
      <c r="A78" s="26" t="s">
        <v>38</v>
      </c>
      <c r="B78" s="17">
        <v>89986.7</v>
      </c>
      <c r="C78" s="17"/>
      <c r="D78" s="17">
        <v>68251.8</v>
      </c>
      <c r="E78" s="18"/>
      <c r="F78" s="18">
        <f t="shared" si="2"/>
        <v>75.84654176672775</v>
      </c>
    </row>
    <row r="79" spans="1:6" ht="13.5" hidden="1">
      <c r="A79" s="26" t="s">
        <v>37</v>
      </c>
      <c r="B79" s="17"/>
      <c r="C79" s="17"/>
      <c r="D79" s="17"/>
      <c r="E79" s="18"/>
      <c r="F79" s="18"/>
    </row>
    <row r="80" spans="1:6" ht="13.5" hidden="1">
      <c r="A80" s="26" t="s">
        <v>37</v>
      </c>
      <c r="B80" s="17">
        <v>0</v>
      </c>
      <c r="C80" s="17"/>
      <c r="D80" s="17">
        <v>0</v>
      </c>
      <c r="E80" s="18"/>
      <c r="F80" s="18"/>
    </row>
    <row r="81" spans="1:6" ht="13.5">
      <c r="A81" s="26" t="s">
        <v>23</v>
      </c>
      <c r="B81" s="17">
        <v>476091.1</v>
      </c>
      <c r="C81" s="17"/>
      <c r="D81" s="17">
        <v>335387.8</v>
      </c>
      <c r="E81" s="18"/>
      <c r="F81" s="18">
        <f t="shared" si="2"/>
        <v>70.4461394048324</v>
      </c>
    </row>
    <row r="82" spans="1:6" ht="13.5">
      <c r="A82" s="26" t="s">
        <v>46</v>
      </c>
      <c r="B82" s="17">
        <v>33963.9</v>
      </c>
      <c r="C82" s="17"/>
      <c r="D82" s="17">
        <v>25349.1</v>
      </c>
      <c r="E82" s="18"/>
      <c r="F82" s="18">
        <f t="shared" si="2"/>
        <v>74.6354217271868</v>
      </c>
    </row>
    <row r="83" spans="1:6" ht="13.5">
      <c r="A83" s="26" t="s">
        <v>47</v>
      </c>
      <c r="B83" s="17">
        <v>9664.7</v>
      </c>
      <c r="C83" s="17"/>
      <c r="D83" s="17">
        <v>7201.8</v>
      </c>
      <c r="E83" s="18"/>
      <c r="F83" s="18">
        <f t="shared" si="2"/>
        <v>74.51653957184392</v>
      </c>
    </row>
    <row r="84" spans="1:6" ht="13.5">
      <c r="A84" s="26" t="s">
        <v>48</v>
      </c>
      <c r="B84" s="17">
        <v>26</v>
      </c>
      <c r="C84" s="17"/>
      <c r="D84" s="17">
        <v>17.6</v>
      </c>
      <c r="E84" s="18"/>
      <c r="F84" s="18">
        <f t="shared" si="2"/>
        <v>67.6923076923077</v>
      </c>
    </row>
    <row r="85" spans="1:7" ht="15">
      <c r="A85" s="25" t="s">
        <v>24</v>
      </c>
      <c r="B85" s="9">
        <f>SUM(B72:B84)</f>
        <v>2028348.6999999995</v>
      </c>
      <c r="C85" s="9">
        <f>SUM(C72:C84)</f>
        <v>0</v>
      </c>
      <c r="D85" s="9">
        <f>SUM(D72:D84)</f>
        <v>1308719.2000000004</v>
      </c>
      <c r="E85" s="10">
        <f>SUM(E72:E84)</f>
        <v>0</v>
      </c>
      <c r="F85" s="10">
        <f>D85/B85*100</f>
        <v>64.52141093885882</v>
      </c>
      <c r="G85" s="32"/>
    </row>
    <row r="86" spans="1:6" ht="15">
      <c r="A86" s="50"/>
      <c r="B86" s="51"/>
      <c r="C86" s="51"/>
      <c r="D86" s="52"/>
      <c r="E86" s="53"/>
      <c r="F86" s="53"/>
    </row>
    <row r="87" spans="1:4" ht="23.25">
      <c r="A87" s="33" t="s">
        <v>7</v>
      </c>
      <c r="B87" s="34">
        <f>B85-B70</f>
        <v>9155.199999999488</v>
      </c>
      <c r="C87" s="55"/>
      <c r="D87" s="54">
        <f>D85-D70</f>
        <v>-32753.09999999986</v>
      </c>
    </row>
    <row r="88" spans="1:4" ht="24">
      <c r="A88" s="37" t="s">
        <v>8</v>
      </c>
      <c r="B88" s="38">
        <f>B89+B92+B95</f>
        <v>9155.2</v>
      </c>
      <c r="C88" s="38">
        <f>C89+C92+C95</f>
        <v>0</v>
      </c>
      <c r="D88" s="38">
        <f>D89+D92+D95</f>
        <v>-7506</v>
      </c>
    </row>
    <row r="89" spans="1:4" ht="13.5">
      <c r="A89" s="33" t="s">
        <v>9</v>
      </c>
      <c r="B89" s="40">
        <f>B90+B91</f>
        <v>19155.2</v>
      </c>
      <c r="C89" s="56"/>
      <c r="D89" s="41">
        <v>0</v>
      </c>
    </row>
    <row r="90" spans="1:4" ht="24">
      <c r="A90" s="26" t="s">
        <v>114</v>
      </c>
      <c r="B90" s="42">
        <v>19155.2</v>
      </c>
      <c r="C90" s="57"/>
      <c r="D90" s="43">
        <v>0</v>
      </c>
    </row>
    <row r="91" spans="1:4" ht="24">
      <c r="A91" s="26" t="s">
        <v>115</v>
      </c>
      <c r="B91" s="38"/>
      <c r="C91" s="58"/>
      <c r="D91" s="44"/>
    </row>
    <row r="92" spans="1:4" ht="23.25">
      <c r="A92" s="33" t="s">
        <v>55</v>
      </c>
      <c r="B92" s="45">
        <f>B93+B94</f>
        <v>-10000</v>
      </c>
      <c r="C92" s="55"/>
      <c r="D92" s="46">
        <f>D93+D94</f>
        <v>-7506</v>
      </c>
    </row>
    <row r="93" spans="1:10" ht="36">
      <c r="A93" s="26" t="s">
        <v>116</v>
      </c>
      <c r="B93" s="38">
        <v>0</v>
      </c>
      <c r="C93" s="58"/>
      <c r="D93" s="44">
        <v>0</v>
      </c>
      <c r="J93" s="22" t="s">
        <v>100</v>
      </c>
    </row>
    <row r="94" spans="1:4" ht="36">
      <c r="A94" s="26" t="s">
        <v>117</v>
      </c>
      <c r="B94" s="38">
        <v>-10000</v>
      </c>
      <c r="C94" s="58"/>
      <c r="D94" s="44">
        <v>-7506</v>
      </c>
    </row>
    <row r="95" spans="1:4" ht="23.25">
      <c r="A95" s="25" t="s">
        <v>82</v>
      </c>
      <c r="B95" s="34">
        <v>0</v>
      </c>
      <c r="C95" s="58"/>
      <c r="D95" s="47">
        <v>0</v>
      </c>
    </row>
    <row r="96" spans="1:4" ht="23.25">
      <c r="A96" s="33" t="s">
        <v>14</v>
      </c>
      <c r="B96" s="34">
        <f>B87-B88</f>
        <v>-5.129550117999315E-10</v>
      </c>
      <c r="C96" s="59"/>
      <c r="D96" s="47">
        <f>D87-D88</f>
        <v>-25247.09999999986</v>
      </c>
    </row>
    <row r="97" ht="29.25" customHeight="1"/>
    <row r="98" ht="12.75">
      <c r="A98" s="60"/>
    </row>
    <row r="99" ht="27.75" customHeight="1"/>
  </sheetData>
  <sheetProtection/>
  <mergeCells count="5">
    <mergeCell ref="A1:F1"/>
    <mergeCell ref="A2:A5"/>
    <mergeCell ref="B2:B5"/>
    <mergeCell ref="D2:D5"/>
    <mergeCell ref="F2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Nagornaya</cp:lastModifiedBy>
  <cp:lastPrinted>2020-10-09T04:15:42Z</cp:lastPrinted>
  <dcterms:created xsi:type="dcterms:W3CDTF">2003-03-12T05:17:54Z</dcterms:created>
  <dcterms:modified xsi:type="dcterms:W3CDTF">2023-01-23T04:19:35Z</dcterms:modified>
  <cp:category/>
  <cp:version/>
  <cp:contentType/>
  <cp:contentStatus/>
</cp:coreProperties>
</file>