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<sst xmlns="http://schemas.openxmlformats.org/spreadsheetml/2006/main" count="2282" uniqueCount="304">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</sst>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F1" sqref="F1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45017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44986</v>
      </c>
      <c r="D5" s="33">
        <v>45017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80.08333333333333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88</v>
      </c>
      <c r="D11" s="253">
        <v>88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51.330000000000005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51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113.99666666666667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121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75.99666666666667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69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118.99666666666667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109.99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67.08333333333333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61.25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78.66666666666667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75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69.66666666666667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70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66.66666666666667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65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151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155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69.33333333333333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69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54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54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90.33333333333333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85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91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89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66.96666666666667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65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59.300000000000004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59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44.333333333333336</v>
      </c>
    </row>
    <row r="236" spans="1:5" ht="15">
      <c r="A236" s="14"/>
      <c r="B236" s="252" t="s">
        <v>215</v>
      </c>
      <c r="C236" s="253">
        <v>45</v>
      </c>
      <c r="D236" s="253">
        <v>42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380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129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119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106.33333333333333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107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213.5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219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54.32666666666666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49.98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244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230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45047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80.08333333333333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51.330000000000005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113.99666666666667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63.99</v>
      </c>
      <c r="E10" s="59">
        <f>IF(входная!E39="-","-",MAX(входная!D40:D46))</f>
        <v>95</v>
      </c>
      <c r="F10" s="59">
        <f>IF(входная!E39="-","-",входная!E39)</f>
        <v>75.99666666666667</v>
      </c>
      <c r="G10" s="129" t="str">
        <f>IF(COUNT(D10,E10)=0,"-",LOOKUP(D10,входная!D40:D46,входная!B40:B46))</f>
        <v>ИП Нейдерова магазин "Теремок"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109.99</v>
      </c>
      <c r="E11" s="59">
        <f>IF(входная!E52="-","-",MAX(входная!D54:DD56))</f>
        <v>132</v>
      </c>
      <c r="F11" s="59">
        <f>IF(входная!E52="-","-",входная!E52)</f>
        <v>118.99666666666667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61.25</v>
      </c>
      <c r="E14" s="59">
        <f>IF(входная!E71="-","-",MAX(входная!D76:D82))</f>
        <v>71</v>
      </c>
      <c r="F14" s="59">
        <f>IF(входная!E71="-","-",входная!E71)</f>
        <v>67.08333333333333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78.66666666666667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69</v>
      </c>
      <c r="E16" s="59">
        <f>IF(входная!E97="-","-",MAX(входная!D99:D108))</f>
        <v>70</v>
      </c>
      <c r="F16" s="59">
        <f>IF(входная!E97="-","-",входная!E97)</f>
        <v>69.66666666666667</v>
      </c>
      <c r="G16" s="129" t="str">
        <f>IF(COUNT(D16,E16)=0,"-",LOOKUP(D16,входная!D99:D108,входная!B99:B108))</f>
        <v>ИП Нейдерова магазин "Теремок"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61</v>
      </c>
      <c r="E17" s="59">
        <f>IF(входная!E110="-","-",MAX(входная!D118:D121))</f>
        <v>65</v>
      </c>
      <c r="F17" s="59">
        <f>IF(входная!E110="-","-",входная!E110)</f>
        <v>66.66666666666667</v>
      </c>
      <c r="G17" s="129" t="str">
        <f>IF(COUNT(D17,E17,)=0,"-",LOOKUP(D17,входная!D118:D121,входная!B118:B121))</f>
        <v>ИП Нейдерова магазин "Теремок"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155</v>
      </c>
      <c r="F18" s="59">
        <f>IF(входная!E125="-","-",входная!E125)</f>
        <v>151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69.33333333333333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54</v>
      </c>
      <c r="E23" s="59">
        <f>IF(входная!E178="-","-",MAX(входная!D186:D187))</f>
        <v>54</v>
      </c>
      <c r="F23" s="59">
        <f>IF(входная!E178="-","-",входная!E178)</f>
        <v>54</v>
      </c>
      <c r="G23" s="129" t="str">
        <f>IF(COUNT(D23,E23)=0,"-",LOOKUP(D23,входная!D186:D187,входная!B186:B187))</f>
        <v>ЗАО "Тандер" магазин "Магнит"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85</v>
      </c>
      <c r="E25" s="59">
        <f>IF(входная!E195="-","-",MAX(входная!D198:D200))</f>
        <v>99</v>
      </c>
      <c r="F25" s="59">
        <f>IF(входная!E195="-","-",входная!E195)</f>
        <v>90.33333333333333</v>
      </c>
      <c r="G25" s="129" t="str">
        <f>IF(COUNT(D25,E25)=0,"-",LOOKUP(D25,входная!D198:D200,входная!B198:B200))</f>
        <v>ООО "Элемент-Трейд" магазин "Монетка"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91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65</v>
      </c>
      <c r="E27" s="59">
        <f>IF(входная!E214="-","-",MAX(входная!D218:D226))</f>
        <v>69.9</v>
      </c>
      <c r="F27" s="59">
        <f>IF(входная!E214="-","-",входная!E214)</f>
        <v>66.96666666666667</v>
      </c>
      <c r="G27" s="129" t="str">
        <f>IF(COUNT(D27,E27)=0,"-",LOOKUP(D27,входная!D219:D226,входная!B219:B226))</f>
        <v>ООО "Элемент-Трейд" магазин "Монетка"</v>
      </c>
      <c r="H27" s="129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59</v>
      </c>
      <c r="E28" s="59">
        <f>IF(входная!E228="-","-",MAX(входная!D228:D233))</f>
        <v>59</v>
      </c>
      <c r="F28" s="59">
        <f>IF(входная!E228="-","-",входная!E228)</f>
        <v>59.300000000000004</v>
      </c>
      <c r="G28" s="129" t="str">
        <f>IF(COUNT(D28,E28)=0,"-",LOOKUP(D28,входная!D228:D233,входная!B228:B233))</f>
        <v>ООО "Элемент-Трейд" магазин "Монетка"</v>
      </c>
      <c r="H28" s="129" t="str">
        <f>IF(COUNT(D28,E28)=0,"-",LOOKUP(E28,входная!D228:D233,входная!B228:B233))</f>
        <v>ООО "Элемент-Трейд" магазин "Монетка"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42</v>
      </c>
      <c r="E29" s="279">
        <f>IF(входная!E235="-","-",MAX(входная!D236:D239))</f>
        <v>47</v>
      </c>
      <c r="F29" s="279">
        <f>IF(входная!E235="-","-",входная!E235)</f>
        <v>44.333333333333336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350</v>
      </c>
      <c r="E30" s="59">
        <f>IF(входная!E245="-","-",MAX(входная!D246:D249))</f>
        <v>380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119</v>
      </c>
      <c r="E31" s="59">
        <f>IF(входная!E254="-","-",MAX(входная!D260:D266))</f>
        <v>139</v>
      </c>
      <c r="F31" s="59">
        <f>IF(входная!E254="-","-",входная!E254)</f>
        <v>129</v>
      </c>
      <c r="G31" s="129" t="str">
        <f>IF(COUNT(D31,E31)=0,"-",LOOKUP(D31,входная!D260:D263,входная!B260:B263))</f>
        <v>ООО "Элемент-Трейд" магазин "Монетка"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107</v>
      </c>
      <c r="F33" s="59">
        <f>IF(входная!E276="-","-",входная!E276)</f>
        <v>106.33333333333333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219</v>
      </c>
      <c r="F34" s="59">
        <f>IF(входная!E284="-","-",входная!E284)</f>
        <v>213.5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49.98</v>
      </c>
      <c r="E57" s="60">
        <f>IF(входная!E503="-","-",MAX(входная!D506:D514))</f>
        <v>59</v>
      </c>
      <c r="F57" s="60">
        <f>IF(входная!E503="-","-",входная!E503)</f>
        <v>54.32666666666666</v>
      </c>
      <c r="G57" s="129" t="str">
        <f>IF(COUNT(D57,E57)=0,"-",LOOKUP(D57,входная!D506:D514,входная!B506:B514))</f>
        <v>ООО "Элемент-Трейд" магазин "Монетка"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244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2023-07-07T08:37:14Z</dcterms:modified>
  <cp:category/>
  <cp:version/>
  <cp:contentType/>
  <cp:contentStatus/>
</cp:coreProperties>
</file>