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1164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<sst xmlns="http://schemas.openxmlformats.org/spreadsheetml/2006/main" count="358" uniqueCount="127">
  <si>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</si>
  <si>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</si>
  <si>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</si>
  <si>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</si>
  <si>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</si>
  <si>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</si>
  <si>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</si>
  <si>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</si>
  <si>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</si>
  <si>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</si>
  <si>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</si>
  <si>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</si>
  <si>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</si>
  <si>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</si>
  <si>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</si>
  <si>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</si>
  <si>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</si>
  <si>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</si>
  <si>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</si>
  <si>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</si>
  <si>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</si>
  <si>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</si>
  <si>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розничной торговли по крупным и средним предприятиям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</si>
  <si>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</si>
  <si>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</si>
  <si>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</si>
  <si>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</si>
  <si>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</si>
  <si>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</si>
  <si>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</si>
  <si>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</si>
  <si>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</si>
  <si>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</si>
  <si>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</si>
  <si>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</si>
  <si>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</si>
  <si>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</si>
  <si>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</si>
  <si>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</si>
  <si>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</si>
  <si>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</si>
  <si>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</si>
  <si>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</si>
  <si>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</si>
  <si>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</si>
  <si>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</si>
  <si>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</si>
  <si>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</si>
  <si>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</si>
  <si>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</si>
  <si>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</si>
  <si>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</si>
  <si>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</si>
  <si>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Денежные доходы и расходы населения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</si>
  <si>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</si>
  <si>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</si>
  <si>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</si>
  <si>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</si>
  <si>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</si>
  <si>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</si>
  <si>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</si>
  <si>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</si>
  <si>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</si>
  <si>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</si>
  <si>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</si>
  <si>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</si>
  <si>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</si>
  <si>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</si>
  <si>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</si>
  <si>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</si>
  <si>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</si>
  <si>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</si>
  <si>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</si>
  <si>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</si>
  <si>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</si>
  <si>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</si>
  <si>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</si>
  <si>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 xml:space="preserve">Общая численность безработных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</si>
  <si>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</si>
  <si>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</si>
  <si>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</si>
  <si>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</si>
  <si>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</si>
  <si>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</si>
  <si>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</si>
  <si>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</si>
  <si>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</si>
  <si>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</si>
  <si>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</si>
  <si>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</si>
  <si>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</si>
  <si>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</si>
  <si>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</si>
  <si>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</si>
  <si>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Инвестиции в основной капитал за счет всех источников финансирования</t>
  </si>
  <si>
    <t xml:space="preserve"> в ценах соответствующих лет, тыс. руб.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</si>
  <si>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</si>
  <si>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</si>
  <si>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</si>
  <si>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</si>
  <si>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</si>
  <si>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</si>
  <si>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</si>
  <si>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</si>
  <si>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</si>
  <si>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</si>
  <si>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 xml:space="preserve">Темп роста инвестиций в основной капитал 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</si>
  <si>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</si>
  <si>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</si>
  <si>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</si>
  <si>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</si>
  <si>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</si>
  <si>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</si>
  <si>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 xml:space="preserve">9. Инвестиции </t>
  </si>
  <si>
    <t xml:space="preserve">Основные показатели, представляемые для разработки прогноза социально-экономического развития  Российской Федерации на 2017 год и на период до 2020 года </t>
  </si>
  <si>
    <t>базовый</t>
  </si>
  <si>
    <t>консервативный</t>
  </si>
  <si>
    <t>целевой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</si>
  <si>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</si>
  <si>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</si>
  <si>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-</t>
  </si>
  <si>
    <r>
      <t xml:space="preserve">НАЗВАНИЕ МОНОПРОФИЛЬНОГО МУНИЦИПАЛЬНОГО ОБРАЗОВАНИЯ - </t>
    </r>
    <r>
      <rPr>
        <b/>
        <sz val="12"/>
        <color indexed="10"/>
        <rFont val="Times New Roman"/>
        <family val="1"/>
      </rPr>
      <t>Осинниковский городской округ</t>
    </r>
  </si>
  <si>
    <t>_</t>
  </si>
  <si>
    <t xml:space="preserve">Управляющий делами- </t>
  </si>
  <si>
    <t>руководитель аппарата</t>
  </si>
  <si>
    <t>Л.А.Скрябина</t>
  </si>
  <si>
    <t>Приложение №2                                                                                      к постановлению администрации                Осинниковского городского округа                                  от ______________ № 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</si>
</sst>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"/>
    <numFmt numFmtId="176" formatCode="_-* #,##0_р_._-;\-* #,##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5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4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4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4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4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4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4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5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5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35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5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5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6" fillId="44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7" fillId="45" borderId="3" applyNumberFormat="0" applyAlignment="0" applyProtection="0"/>
    <xf numFmtId="0" fontId="13" fillId="46" borderId="4" applyNumberFormat="0" applyAlignment="0" applyProtection="0"/>
    <xf numFmtId="0" fontId="13" fillId="46" borderId="4" applyNumberFormat="0" applyAlignment="0" applyProtection="0"/>
    <xf numFmtId="0" fontId="38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3" fillId="47" borderId="13" applyNumberFormat="0" applyAlignment="0" applyProtection="0"/>
    <xf numFmtId="0" fontId="19" fillId="48" borderId="14" applyNumberFormat="0" applyAlignment="0" applyProtection="0"/>
    <xf numFmtId="0" fontId="19" fillId="48" borderId="14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9" xfId="123" applyFont="1" applyBorder="1" applyAlignment="1">
      <alignment horizontal="left" vertical="center" wrapText="1"/>
      <protection/>
    </xf>
    <xf numFmtId="0" fontId="5" fillId="55" borderId="19" xfId="123" applyFont="1" applyFill="1" applyBorder="1" applyAlignment="1">
      <alignment horizontal="left" vertical="center" wrapText="1"/>
      <protection/>
    </xf>
    <xf numFmtId="0" fontId="5" fillId="55" borderId="19" xfId="12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9" xfId="123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5" fillId="0" borderId="19" xfId="123" applyFont="1" applyFill="1" applyBorder="1" applyAlignment="1">
      <alignment horizontal="center" vertical="center" wrapText="1"/>
      <protection/>
    </xf>
    <xf numFmtId="0" fontId="5" fillId="0" borderId="19" xfId="123" applyFont="1" applyBorder="1" applyAlignment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vertical="center" wrapText="1"/>
    </xf>
    <xf numFmtId="0" fontId="5" fillId="55" borderId="19" xfId="0" applyFont="1" applyFill="1" applyBorder="1" applyAlignment="1">
      <alignment horizontal="center" vertical="center" wrapText="1"/>
    </xf>
    <xf numFmtId="169" fontId="5" fillId="55" borderId="19" xfId="0" applyNumberFormat="1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right" vertical="center" wrapText="1"/>
    </xf>
    <xf numFmtId="0" fontId="30" fillId="0" borderId="19" xfId="0" applyFont="1" applyBorder="1" applyAlignment="1">
      <alignment horizontal="right" wrapText="1"/>
    </xf>
    <xf numFmtId="168" fontId="30" fillId="0" borderId="19" xfId="0" applyNumberFormat="1" applyFont="1" applyBorder="1" applyAlignment="1">
      <alignment horizontal="right" vertical="center" wrapText="1"/>
    </xf>
    <xf numFmtId="168" fontId="30" fillId="0" borderId="19" xfId="0" applyNumberFormat="1" applyFont="1" applyBorder="1" applyAlignment="1">
      <alignment horizontal="right" wrapText="1"/>
    </xf>
    <xf numFmtId="2" fontId="30" fillId="0" borderId="19" xfId="0" applyNumberFormat="1" applyFont="1" applyBorder="1" applyAlignment="1">
      <alignment horizontal="right" vertical="center" wrapText="1"/>
    </xf>
    <xf numFmtId="2" fontId="30" fillId="0" borderId="19" xfId="0" applyNumberFormat="1" applyFont="1" applyBorder="1" applyAlignment="1">
      <alignment horizontal="right" wrapText="1"/>
    </xf>
    <xf numFmtId="169" fontId="30" fillId="0" borderId="19" xfId="0" applyNumberFormat="1" applyFont="1" applyBorder="1" applyAlignment="1">
      <alignment horizontal="right" vertical="center" wrapText="1"/>
    </xf>
    <xf numFmtId="168" fontId="30" fillId="55" borderId="19" xfId="0" applyNumberFormat="1" applyFont="1" applyFill="1" applyBorder="1" applyAlignment="1">
      <alignment horizontal="right" vertical="center" wrapText="1"/>
    </xf>
    <xf numFmtId="168" fontId="30" fillId="55" borderId="19" xfId="0" applyNumberFormat="1" applyFont="1" applyFill="1" applyBorder="1" applyAlignment="1">
      <alignment horizontal="right" wrapText="1"/>
    </xf>
    <xf numFmtId="0" fontId="30" fillId="0" borderId="19" xfId="0" applyFont="1" applyFill="1" applyBorder="1" applyAlignment="1">
      <alignment horizontal="right" vertical="center" wrapText="1"/>
    </xf>
    <xf numFmtId="169" fontId="5" fillId="0" borderId="0" xfId="0" applyNumberFormat="1" applyFont="1" applyAlignment="1">
      <alignment horizontal="center" wrapText="1"/>
    </xf>
    <xf numFmtId="0" fontId="5" fillId="56" borderId="0" xfId="0" applyFont="1" applyFill="1" applyAlignment="1">
      <alignment horizontal="left" wrapText="1"/>
    </xf>
    <xf numFmtId="0" fontId="5" fillId="55" borderId="19" xfId="0" applyFont="1" applyFill="1" applyBorder="1" applyAlignment="1">
      <alignment vertical="center" wrapText="1"/>
    </xf>
    <xf numFmtId="0" fontId="5" fillId="55" borderId="0" xfId="0" applyFont="1" applyFill="1" applyAlignment="1">
      <alignment horizontal="left" wrapText="1"/>
    </xf>
    <xf numFmtId="0" fontId="5" fillId="55" borderId="20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left" vertical="center" wrapText="1"/>
    </xf>
    <xf numFmtId="0" fontId="8" fillId="55" borderId="21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horizontal="right" wrapText="1"/>
    </xf>
    <xf numFmtId="3" fontId="31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30" fillId="0" borderId="19" xfId="0" applyNumberFormat="1" applyFont="1" applyFill="1" applyBorder="1" applyAlignment="1">
      <alignment horizontal="right" wrapText="1"/>
    </xf>
    <xf numFmtId="169" fontId="30" fillId="55" borderId="19" xfId="0" applyNumberFormat="1" applyFont="1" applyFill="1" applyBorder="1" applyAlignment="1">
      <alignment horizontal="right" vertical="center" wrapText="1"/>
    </xf>
    <xf numFmtId="169" fontId="30" fillId="0" borderId="19" xfId="0" applyNumberFormat="1" applyFont="1" applyFill="1" applyBorder="1" applyAlignment="1">
      <alignment horizontal="right" vertical="center" wrapText="1"/>
    </xf>
    <xf numFmtId="0" fontId="31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30" fillId="55" borderId="19" xfId="0" applyNumberFormat="1" applyFont="1" applyFill="1" applyBorder="1" applyAlignment="1">
      <alignment horizontal="right" wrapText="1"/>
    </xf>
    <xf numFmtId="0" fontId="30" fillId="55" borderId="19" xfId="0" applyNumberFormat="1" applyFont="1" applyFill="1" applyBorder="1" applyAlignment="1">
      <alignment horizontal="right" wrapText="1"/>
    </xf>
    <xf numFmtId="0" fontId="30" fillId="55" borderId="19" xfId="0" applyFont="1" applyFill="1" applyBorder="1" applyAlignment="1">
      <alignment horizontal="right" wrapText="1"/>
    </xf>
    <xf numFmtId="1" fontId="30" fillId="0" borderId="19" xfId="0" applyNumberFormat="1" applyFont="1" applyBorder="1" applyAlignment="1">
      <alignment horizontal="right" wrapText="1"/>
    </xf>
    <xf numFmtId="169" fontId="30" fillId="0" borderId="19" xfId="0" applyNumberFormat="1" applyFont="1" applyFill="1" applyBorder="1" applyAlignment="1">
      <alignment horizontal="right" wrapText="1"/>
    </xf>
    <xf numFmtId="169" fontId="30" fillId="0" borderId="19" xfId="0" applyNumberFormat="1" applyFont="1" applyBorder="1" applyAlignment="1">
      <alignment horizontal="right" wrapText="1"/>
    </xf>
    <xf numFmtId="0" fontId="32" fillId="0" borderId="19" xfId="0" applyFont="1" applyFill="1" applyBorder="1" applyAlignment="1">
      <alignment horizontal="right" vertical="center" wrapText="1"/>
    </xf>
    <xf numFmtId="0" fontId="32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wrapText="1"/>
    </xf>
    <xf numFmtId="2" fontId="31" fillId="0" borderId="0" xfId="497" applyNumberFormat="1" applyFont="1" applyAlignment="1">
      <alignment horizontal="right"/>
      <protection/>
    </xf>
    <xf numFmtId="2" fontId="31" fillId="0" borderId="19" xfId="356" applyNumberFormat="1" applyFont="1" applyBorder="1" applyAlignment="1">
      <alignment horizontal="right"/>
      <protection/>
    </xf>
    <xf numFmtId="0" fontId="31" fillId="0" borderId="19" xfId="445" applyFont="1" applyBorder="1" applyAlignment="1">
      <alignment horizontal="right"/>
      <protection/>
    </xf>
    <xf numFmtId="2" fontId="31" fillId="0" borderId="19" xfId="445" applyNumberFormat="1" applyFont="1" applyBorder="1" applyAlignment="1">
      <alignment horizontal="right"/>
      <protection/>
    </xf>
    <xf numFmtId="168" fontId="31" fillId="55" borderId="19" xfId="0" applyNumberFormat="1" applyFont="1" applyFill="1" applyBorder="1" applyAlignment="1" applyProtection="1">
      <alignment horizontal="right" vertical="center" wrapText="1"/>
      <protection locked="0"/>
    </xf>
    <xf numFmtId="168" fontId="31" fillId="55" borderId="19" xfId="0" applyNumberFormat="1" applyFont="1" applyFill="1" applyBorder="1" applyAlignment="1" applyProtection="1">
      <alignment horizontal="right" vertical="center" wrapText="1"/>
      <protection hidden="1"/>
    </xf>
    <xf numFmtId="2" fontId="31" fillId="0" borderId="19" xfId="479" applyNumberFormat="1" applyFont="1" applyBorder="1" applyAlignment="1">
      <alignment horizontal="right"/>
      <protection/>
    </xf>
    <xf numFmtId="2" fontId="31" fillId="0" borderId="19" xfId="492" applyNumberFormat="1" applyFont="1" applyBorder="1" applyAlignment="1">
      <alignment horizontal="right"/>
      <protection/>
    </xf>
    <xf numFmtId="2" fontId="31" fillId="0" borderId="19" xfId="501" applyNumberFormat="1" applyFont="1" applyBorder="1" applyAlignment="1">
      <alignment horizontal="right"/>
      <protection/>
    </xf>
    <xf numFmtId="0" fontId="5" fillId="55" borderId="19" xfId="0" applyFont="1" applyFill="1" applyBorder="1" applyAlignment="1">
      <alignment horizontal="right" wrapText="1"/>
    </xf>
    <xf numFmtId="176" fontId="5" fillId="55" borderId="19" xfId="522" applyNumberFormat="1" applyFont="1" applyFill="1" applyBorder="1" applyAlignment="1" applyProtection="1">
      <alignment horizontal="right" vertical="center"/>
      <protection locked="0"/>
    </xf>
    <xf numFmtId="169" fontId="5" fillId="55" borderId="19" xfId="522" applyNumberFormat="1" applyFont="1" applyFill="1" applyBorder="1" applyAlignment="1" applyProtection="1">
      <alignment horizontal="right" vertical="center"/>
      <protection locked="0"/>
    </xf>
    <xf numFmtId="169" fontId="5" fillId="55" borderId="19" xfId="0" applyNumberFormat="1" applyFont="1" applyFill="1" applyBorder="1" applyAlignment="1">
      <alignment horizontal="right" wrapText="1"/>
    </xf>
    <xf numFmtId="0" fontId="30" fillId="55" borderId="19" xfId="0" applyFont="1" applyFill="1" applyBorder="1" applyAlignment="1">
      <alignment horizontal="right" vertical="center" wrapText="1"/>
    </xf>
    <xf numFmtId="0" fontId="30" fillId="55" borderId="19" xfId="0" applyFont="1" applyFill="1" applyBorder="1" applyAlignment="1">
      <alignment horizontal="right" vertical="top" wrapText="1"/>
    </xf>
    <xf numFmtId="169" fontId="30" fillId="55" borderId="19" xfId="0" applyNumberFormat="1" applyFont="1" applyFill="1" applyBorder="1" applyAlignment="1">
      <alignment horizontal="right" vertical="top" wrapText="1"/>
    </xf>
    <xf numFmtId="2" fontId="31" fillId="0" borderId="19" xfId="123" applyNumberFormat="1" applyFont="1" applyFill="1" applyBorder="1" applyAlignment="1" applyProtection="1">
      <alignment horizontal="right" vertical="center" wrapText="1"/>
      <protection locked="0"/>
    </xf>
    <xf numFmtId="2" fontId="31" fillId="0" borderId="19" xfId="123" applyNumberFormat="1" applyFont="1" applyFill="1" applyBorder="1" applyAlignment="1" applyProtection="1">
      <alignment horizontal="right" vertical="center" wrapText="1"/>
      <protection/>
    </xf>
    <xf numFmtId="3" fontId="30" fillId="0" borderId="19" xfId="0" applyNumberFormat="1" applyFont="1" applyBorder="1" applyAlignment="1">
      <alignment horizontal="right" vertical="center" wrapText="1"/>
    </xf>
    <xf numFmtId="4" fontId="30" fillId="0" borderId="19" xfId="0" applyNumberFormat="1" applyFont="1" applyBorder="1" applyAlignment="1">
      <alignment horizontal="right" vertical="center" wrapText="1"/>
    </xf>
    <xf numFmtId="4" fontId="32" fillId="0" borderId="19" xfId="0" applyNumberFormat="1" applyFont="1" applyBorder="1" applyAlignment="1">
      <alignment horizontal="center" vertical="center" wrapText="1"/>
    </xf>
    <xf numFmtId="4" fontId="30" fillId="0" borderId="19" xfId="0" applyNumberFormat="1" applyFont="1" applyBorder="1" applyAlignment="1">
      <alignment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123" applyFont="1" applyBorder="1" applyAlignment="1">
      <alignment horizontal="center" vertical="center" wrapText="1"/>
      <protection/>
    </xf>
    <xf numFmtId="0" fontId="5" fillId="0" borderId="23" xfId="123" applyFont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55" borderId="1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left" vertical="center" wrapText="1"/>
    </xf>
    <xf numFmtId="0" fontId="5" fillId="55" borderId="23" xfId="0" applyFont="1" applyFill="1" applyBorder="1" applyAlignment="1">
      <alignment horizontal="left" vertical="center" wrapText="1"/>
    </xf>
    <xf numFmtId="0" fontId="5" fillId="0" borderId="20" xfId="123" applyFont="1" applyBorder="1" applyAlignment="1">
      <alignment horizontal="left" vertical="center" wrapText="1"/>
      <protection/>
    </xf>
    <xf numFmtId="0" fontId="5" fillId="0" borderId="23" xfId="123" applyFont="1" applyBorder="1" applyAlignment="1">
      <alignment horizontal="left" vertical="center" wrapText="1"/>
      <protection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right" wrapText="1"/>
    </xf>
    <xf numFmtId="0" fontId="5" fillId="57" borderId="0" xfId="0" applyFont="1" applyFill="1" applyAlignment="1">
      <alignment horizontal="left" wrapText="1"/>
    </xf>
    <xf numFmtId="0" fontId="33" fillId="0" borderId="0" xfId="0" applyFont="1" applyAlignment="1">
      <alignment horizontal="right" wrapText="1"/>
    </xf>
    <xf numFmtId="0" fontId="5" fillId="0" borderId="0" xfId="0" applyFont="1" applyAlignment="1">
      <alignment vertical="center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wrapText="1"/>
    </xf>
  </cellXfs>
  <cellStyles count="51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2 2 2" xfId="125"/>
    <cellStyle name="Обычный 2 2 2 2" xfId="126"/>
    <cellStyle name="Обычный 2 2 2 2 2" xfId="127"/>
    <cellStyle name="Обычный 2 2 2 2 2 2" xfId="128"/>
    <cellStyle name="Обычный 2 2 2 2 2 2 2" xfId="129"/>
    <cellStyle name="Обычный 2 2 2 2 2 2 2 2" xfId="130"/>
    <cellStyle name="Обычный 2 2 2 2 2 2 2 2 2" xfId="131"/>
    <cellStyle name="Обычный 2 2 2 2 2 2 2 2 2 2" xfId="132"/>
    <cellStyle name="Обычный 2 2 2 2 2 2 2 2 2 2 2" xfId="133"/>
    <cellStyle name="Обычный 2 2 2 2 2 2 2 2 2 2 3" xfId="134"/>
    <cellStyle name="Обычный 2 2 2 2 2 2 2 2 2 3" xfId="135"/>
    <cellStyle name="Обычный 2 2 2 2 2 2 2 2 3" xfId="136"/>
    <cellStyle name="Обычный 2 2 2 2 2 2 2 2 4" xfId="137"/>
    <cellStyle name="Обычный 2 2 2 2 2 2 2 3" xfId="138"/>
    <cellStyle name="Обычный 2 2 2 2 2 2 2 3 2" xfId="139"/>
    <cellStyle name="Обычный 2 2 2 2 2 2 2 3 3" xfId="140"/>
    <cellStyle name="Обычный 2 2 2 2 2 2 2 4" xfId="141"/>
    <cellStyle name="Обычный 2 2 2 2 2 2 3" xfId="142"/>
    <cellStyle name="Обычный 2 2 2 2 2 2 3 2" xfId="143"/>
    <cellStyle name="Обычный 2 2 2 2 2 2 3 2 2" xfId="144"/>
    <cellStyle name="Обычный 2 2 2 2 2 2 3 2 3" xfId="145"/>
    <cellStyle name="Обычный 2 2 2 2 2 2 3 3" xfId="146"/>
    <cellStyle name="Обычный 2 2 2 2 2 2 4" xfId="147"/>
    <cellStyle name="Обычный 2 2 2 2 2 2 5" xfId="148"/>
    <cellStyle name="Обычный 2 2 2 2 2 3" xfId="149"/>
    <cellStyle name="Обычный 2 2 2 2 2 3 2" xfId="150"/>
    <cellStyle name="Обычный 2 2 2 2 2 3 2 2" xfId="151"/>
    <cellStyle name="Обычный 2 2 2 2 2 3 2 2 2" xfId="152"/>
    <cellStyle name="Обычный 2 2 2 2 2 3 2 2 3" xfId="153"/>
    <cellStyle name="Обычный 2 2 2 2 2 3 2 3" xfId="154"/>
    <cellStyle name="Обычный 2 2 2 2 2 3 3" xfId="155"/>
    <cellStyle name="Обычный 2 2 2 2 2 3 4" xfId="156"/>
    <cellStyle name="Обычный 2 2 2 2 2 4" xfId="157"/>
    <cellStyle name="Обычный 2 2 2 2 2 4 2" xfId="158"/>
    <cellStyle name="Обычный 2 2 2 2 2 4 3" xfId="159"/>
    <cellStyle name="Обычный 2 2 2 2 2 5" xfId="160"/>
    <cellStyle name="Обычный 2 2 2 2 3" xfId="161"/>
    <cellStyle name="Обычный 2 2 2 2 3 2" xfId="162"/>
    <cellStyle name="Обычный 2 2 2 2 3 2 2" xfId="163"/>
    <cellStyle name="Обычный 2 2 2 2 3 2 2 2" xfId="164"/>
    <cellStyle name="Обычный 2 2 2 2 3 2 2 2 2" xfId="165"/>
    <cellStyle name="Обычный 2 2 2 2 3 2 2 2 3" xfId="166"/>
    <cellStyle name="Обычный 2 2 2 2 3 2 2 3" xfId="167"/>
    <cellStyle name="Обычный 2 2 2 2 3 2 3" xfId="168"/>
    <cellStyle name="Обычный 2 2 2 2 3 2 4" xfId="169"/>
    <cellStyle name="Обычный 2 2 2 2 3 3" xfId="170"/>
    <cellStyle name="Обычный 2 2 2 2 3 3 2" xfId="171"/>
    <cellStyle name="Обычный 2 2 2 2 3 3 3" xfId="172"/>
    <cellStyle name="Обычный 2 2 2 2 3 4" xfId="173"/>
    <cellStyle name="Обычный 2 2 2 2 4" xfId="174"/>
    <cellStyle name="Обычный 2 2 2 2 4 2" xfId="175"/>
    <cellStyle name="Обычный 2 2 2 2 4 2 2" xfId="176"/>
    <cellStyle name="Обычный 2 2 2 2 4 2 3" xfId="177"/>
    <cellStyle name="Обычный 2 2 2 2 4 3" xfId="178"/>
    <cellStyle name="Обычный 2 2 2 2 5" xfId="179"/>
    <cellStyle name="Обычный 2 2 2 2 6" xfId="180"/>
    <cellStyle name="Обычный 2 2 2 3" xfId="181"/>
    <cellStyle name="Обычный 2 2 2 3 2" xfId="182"/>
    <cellStyle name="Обычный 2 2 2 3 2 2" xfId="183"/>
    <cellStyle name="Обычный 2 2 2 3 2 2 2" xfId="184"/>
    <cellStyle name="Обычный 2 2 2 3 2 2 2 2" xfId="185"/>
    <cellStyle name="Обычный 2 2 2 3 2 2 2 2 2" xfId="186"/>
    <cellStyle name="Обычный 2 2 2 3 2 2 2 2 3" xfId="187"/>
    <cellStyle name="Обычный 2 2 2 3 2 2 2 3" xfId="188"/>
    <cellStyle name="Обычный 2 2 2 3 2 2 3" xfId="189"/>
    <cellStyle name="Обычный 2 2 2 3 2 2 4" xfId="190"/>
    <cellStyle name="Обычный 2 2 2 3 2 3" xfId="191"/>
    <cellStyle name="Обычный 2 2 2 3 2 3 2" xfId="192"/>
    <cellStyle name="Обычный 2 2 2 3 2 3 3" xfId="193"/>
    <cellStyle name="Обычный 2 2 2 3 2 4" xfId="194"/>
    <cellStyle name="Обычный 2 2 2 3 3" xfId="195"/>
    <cellStyle name="Обычный 2 2 2 3 3 2" xfId="196"/>
    <cellStyle name="Обычный 2 2 2 3 3 2 2" xfId="197"/>
    <cellStyle name="Обычный 2 2 2 3 3 2 3" xfId="198"/>
    <cellStyle name="Обычный 2 2 2 3 3 3" xfId="199"/>
    <cellStyle name="Обычный 2 2 2 3 4" xfId="200"/>
    <cellStyle name="Обычный 2 2 2 3 5" xfId="201"/>
    <cellStyle name="Обычный 2 2 2 4" xfId="202"/>
    <cellStyle name="Обычный 2 2 2 4 2" xfId="203"/>
    <cellStyle name="Обычный 2 2 2 4 2 2" xfId="204"/>
    <cellStyle name="Обычный 2 2 2 4 2 2 2" xfId="205"/>
    <cellStyle name="Обычный 2 2 2 4 2 2 3" xfId="206"/>
    <cellStyle name="Обычный 2 2 2 4 2 3" xfId="207"/>
    <cellStyle name="Обычный 2 2 2 4 3" xfId="208"/>
    <cellStyle name="Обычный 2 2 2 4 4" xfId="209"/>
    <cellStyle name="Обычный 2 2 2 5" xfId="210"/>
    <cellStyle name="Обычный 2 2 2 5 2" xfId="211"/>
    <cellStyle name="Обычный 2 2 2 5 3" xfId="212"/>
    <cellStyle name="Обычный 2 2 2 6" xfId="213"/>
    <cellStyle name="Обычный 2 2 3" xfId="214"/>
    <cellStyle name="Обычный 2 2 3 2" xfId="215"/>
    <cellStyle name="Обычный 2 2 3 2 2" xfId="216"/>
    <cellStyle name="Обычный 2 2 3 2 2 2" xfId="217"/>
    <cellStyle name="Обычный 2 2 3 2 2 2 2" xfId="218"/>
    <cellStyle name="Обычный 2 2 3 2 2 2 2 2" xfId="219"/>
    <cellStyle name="Обычный 2 2 3 2 2 2 2 2 2" xfId="220"/>
    <cellStyle name="Обычный 2 2 3 2 2 2 2 2 3" xfId="221"/>
    <cellStyle name="Обычный 2 2 3 2 2 2 2 3" xfId="222"/>
    <cellStyle name="Обычный 2 2 3 2 2 2 3" xfId="223"/>
    <cellStyle name="Обычный 2 2 3 2 2 2 4" xfId="224"/>
    <cellStyle name="Обычный 2 2 3 2 2 3" xfId="225"/>
    <cellStyle name="Обычный 2 2 3 2 2 3 2" xfId="226"/>
    <cellStyle name="Обычный 2 2 3 2 2 3 3" xfId="227"/>
    <cellStyle name="Обычный 2 2 3 2 2 4" xfId="228"/>
    <cellStyle name="Обычный 2 2 3 2 3" xfId="229"/>
    <cellStyle name="Обычный 2 2 3 2 3 2" xfId="230"/>
    <cellStyle name="Обычный 2 2 3 2 3 2 2" xfId="231"/>
    <cellStyle name="Обычный 2 2 3 2 3 2 3" xfId="232"/>
    <cellStyle name="Обычный 2 2 3 2 3 3" xfId="233"/>
    <cellStyle name="Обычный 2 2 3 2 4" xfId="234"/>
    <cellStyle name="Обычный 2 2 3 2 5" xfId="235"/>
    <cellStyle name="Обычный 2 2 3 3" xfId="236"/>
    <cellStyle name="Обычный 2 2 3 3 2" xfId="237"/>
    <cellStyle name="Обычный 2 2 3 3 2 2" xfId="238"/>
    <cellStyle name="Обычный 2 2 3 3 2 2 2" xfId="239"/>
    <cellStyle name="Обычный 2 2 3 3 2 2 3" xfId="240"/>
    <cellStyle name="Обычный 2 2 3 3 2 3" xfId="241"/>
    <cellStyle name="Обычный 2 2 3 3 3" xfId="242"/>
    <cellStyle name="Обычный 2 2 3 3 4" xfId="243"/>
    <cellStyle name="Обычный 2 2 3 4" xfId="244"/>
    <cellStyle name="Обычный 2 2 3 4 2" xfId="245"/>
    <cellStyle name="Обычный 2 2 3 4 3" xfId="246"/>
    <cellStyle name="Обычный 2 2 3 5" xfId="247"/>
    <cellStyle name="Обычный 2 2 4" xfId="248"/>
    <cellStyle name="Обычный 2 2 4 2" xfId="249"/>
    <cellStyle name="Обычный 2 2 4 2 2" xfId="250"/>
    <cellStyle name="Обычный 2 2 4 2 2 2" xfId="251"/>
    <cellStyle name="Обычный 2 2 4 2 2 2 2" xfId="252"/>
    <cellStyle name="Обычный 2 2 4 2 2 2 3" xfId="253"/>
    <cellStyle name="Обычный 2 2 4 2 2 3" xfId="254"/>
    <cellStyle name="Обычный 2 2 4 2 3" xfId="255"/>
    <cellStyle name="Обычный 2 2 4 2 4" xfId="256"/>
    <cellStyle name="Обычный 2 2 4 3" xfId="257"/>
    <cellStyle name="Обычный 2 2 4 3 2" xfId="258"/>
    <cellStyle name="Обычный 2 2 4 3 3" xfId="259"/>
    <cellStyle name="Обычный 2 2 4 4" xfId="260"/>
    <cellStyle name="Обычный 2 2 5" xfId="261"/>
    <cellStyle name="Обычный 2 2 5 2" xfId="262"/>
    <cellStyle name="Обычный 2 2 5 2 2" xfId="263"/>
    <cellStyle name="Обычный 2 2 5 2 3" xfId="264"/>
    <cellStyle name="Обычный 2 2 5 3" xfId="265"/>
    <cellStyle name="Обычный 2 2 6" xfId="266"/>
    <cellStyle name="Обычный 2 2 7" xfId="267"/>
    <cellStyle name="Обычный 2 3" xfId="268"/>
    <cellStyle name="Обычный 2 3 2" xfId="269"/>
    <cellStyle name="Обычный 2 3 2 2" xfId="270"/>
    <cellStyle name="Обычный 2 3 2 2 2" xfId="271"/>
    <cellStyle name="Обычный 2 3 2 2 2 2" xfId="272"/>
    <cellStyle name="Обычный 2 3 2 2 2 2 2" xfId="273"/>
    <cellStyle name="Обычный 2 3 2 2 2 2 2 2" xfId="274"/>
    <cellStyle name="Обычный 2 3 2 2 2 2 2 2 2" xfId="275"/>
    <cellStyle name="Обычный 2 3 2 2 2 2 2 2 3" xfId="276"/>
    <cellStyle name="Обычный 2 3 2 2 2 2 2 3" xfId="277"/>
    <cellStyle name="Обычный 2 3 2 2 2 2 3" xfId="278"/>
    <cellStyle name="Обычный 2 3 2 2 2 2 4" xfId="279"/>
    <cellStyle name="Обычный 2 3 2 2 2 3" xfId="280"/>
    <cellStyle name="Обычный 2 3 2 2 2 3 2" xfId="281"/>
    <cellStyle name="Обычный 2 3 2 2 2 3 3" xfId="282"/>
    <cellStyle name="Обычный 2 3 2 2 2 4" xfId="283"/>
    <cellStyle name="Обычный 2 3 2 2 3" xfId="284"/>
    <cellStyle name="Обычный 2 3 2 2 3 2" xfId="285"/>
    <cellStyle name="Обычный 2 3 2 2 3 2 2" xfId="286"/>
    <cellStyle name="Обычный 2 3 2 2 3 2 3" xfId="287"/>
    <cellStyle name="Обычный 2 3 2 2 3 3" xfId="288"/>
    <cellStyle name="Обычный 2 3 2 2 4" xfId="289"/>
    <cellStyle name="Обычный 2 3 2 2 5" xfId="290"/>
    <cellStyle name="Обычный 2 3 2 3" xfId="291"/>
    <cellStyle name="Обычный 2 3 2 3 2" xfId="292"/>
    <cellStyle name="Обычный 2 3 2 3 2 2" xfId="293"/>
    <cellStyle name="Обычный 2 3 2 3 2 2 2" xfId="294"/>
    <cellStyle name="Обычный 2 3 2 3 2 2 3" xfId="295"/>
    <cellStyle name="Обычный 2 3 2 3 2 3" xfId="296"/>
    <cellStyle name="Обычный 2 3 2 3 3" xfId="297"/>
    <cellStyle name="Обычный 2 3 2 3 4" xfId="298"/>
    <cellStyle name="Обычный 2 3 2 4" xfId="299"/>
    <cellStyle name="Обычный 2 3 2 4 2" xfId="300"/>
    <cellStyle name="Обычный 2 3 2 4 3" xfId="301"/>
    <cellStyle name="Обычный 2 3 2 5" xfId="302"/>
    <cellStyle name="Обычный 2 3 3" xfId="303"/>
    <cellStyle name="Обычный 2 3 3 2" xfId="304"/>
    <cellStyle name="Обычный 2 3 3 2 2" xfId="305"/>
    <cellStyle name="Обычный 2 3 3 2 2 2" xfId="306"/>
    <cellStyle name="Обычный 2 3 3 2 2 2 2" xfId="307"/>
    <cellStyle name="Обычный 2 3 3 2 2 2 3" xfId="308"/>
    <cellStyle name="Обычный 2 3 3 2 2 3" xfId="309"/>
    <cellStyle name="Обычный 2 3 3 2 3" xfId="310"/>
    <cellStyle name="Обычный 2 3 3 2 4" xfId="311"/>
    <cellStyle name="Обычный 2 3 3 3" xfId="312"/>
    <cellStyle name="Обычный 2 3 3 3 2" xfId="313"/>
    <cellStyle name="Обычный 2 3 3 3 3" xfId="314"/>
    <cellStyle name="Обычный 2 3 3 4" xfId="315"/>
    <cellStyle name="Обычный 2 3 4" xfId="316"/>
    <cellStyle name="Обычный 2 3 4 2" xfId="317"/>
    <cellStyle name="Обычный 2 3 4 2 2" xfId="318"/>
    <cellStyle name="Обычный 2 3 4 2 3" xfId="319"/>
    <cellStyle name="Обычный 2 3 4 3" xfId="320"/>
    <cellStyle name="Обычный 2 3 5" xfId="321"/>
    <cellStyle name="Обычный 2 3 6" xfId="322"/>
    <cellStyle name="Обычный 2 4" xfId="323"/>
    <cellStyle name="Обычный 2 4 2" xfId="324"/>
    <cellStyle name="Обычный 2 4 2 2" xfId="325"/>
    <cellStyle name="Обычный 2 4 2 2 2" xfId="326"/>
    <cellStyle name="Обычный 2 4 2 2 2 2" xfId="327"/>
    <cellStyle name="Обычный 2 4 2 2 2 2 2" xfId="328"/>
    <cellStyle name="Обычный 2 4 2 2 2 2 3" xfId="329"/>
    <cellStyle name="Обычный 2 4 2 2 2 3" xfId="330"/>
    <cellStyle name="Обычный 2 4 2 2 3" xfId="331"/>
    <cellStyle name="Обычный 2 4 2 2 4" xfId="332"/>
    <cellStyle name="Обычный 2 4 2 3" xfId="333"/>
    <cellStyle name="Обычный 2 4 2 3 2" xfId="334"/>
    <cellStyle name="Обычный 2 4 2 3 3" xfId="335"/>
    <cellStyle name="Обычный 2 4 2 4" xfId="336"/>
    <cellStyle name="Обычный 2 4 3" xfId="337"/>
    <cellStyle name="Обычный 2 4 3 2" xfId="338"/>
    <cellStyle name="Обычный 2 4 3 2 2" xfId="339"/>
    <cellStyle name="Обычный 2 4 3 2 3" xfId="340"/>
    <cellStyle name="Обычный 2 4 3 3" xfId="341"/>
    <cellStyle name="Обычный 2 4 4" xfId="342"/>
    <cellStyle name="Обычный 2 4 5" xfId="343"/>
    <cellStyle name="Обычный 2 5" xfId="344"/>
    <cellStyle name="Обычный 2 5 2" xfId="345"/>
    <cellStyle name="Обычный 2 5 2 2" xfId="346"/>
    <cellStyle name="Обычный 2 5 2 2 2" xfId="347"/>
    <cellStyle name="Обычный 2 5 2 2 3" xfId="348"/>
    <cellStyle name="Обычный 2 5 2 3" xfId="349"/>
    <cellStyle name="Обычный 2 5 3" xfId="350"/>
    <cellStyle name="Обычный 2 5 4" xfId="351"/>
    <cellStyle name="Обычный 2 6" xfId="352"/>
    <cellStyle name="Обычный 2 6 2" xfId="353"/>
    <cellStyle name="Обычный 2 6 3" xfId="354"/>
    <cellStyle name="Обычный 2 7" xfId="355"/>
    <cellStyle name="Обычный 3" xfId="356"/>
    <cellStyle name="Обычный 3 2" xfId="357"/>
    <cellStyle name="Обычный 3 2 2" xfId="358"/>
    <cellStyle name="Обычный 3 2 2 2" xfId="359"/>
    <cellStyle name="Обычный 3 2 2 2 2" xfId="360"/>
    <cellStyle name="Обычный 3 2 2 2 2 2" xfId="361"/>
    <cellStyle name="Обычный 3 2 2 2 2 2 2" xfId="362"/>
    <cellStyle name="Обычный 3 2 2 2 2 2 2 2" xfId="363"/>
    <cellStyle name="Обычный 3 2 2 2 2 2 2 2 2" xfId="364"/>
    <cellStyle name="Обычный 3 2 2 2 2 2 2 2 3" xfId="365"/>
    <cellStyle name="Обычный 3 2 2 2 2 2 2 3" xfId="366"/>
    <cellStyle name="Обычный 3 2 2 2 2 2 3" xfId="367"/>
    <cellStyle name="Обычный 3 2 2 2 2 2 4" xfId="368"/>
    <cellStyle name="Обычный 3 2 2 2 2 3" xfId="369"/>
    <cellStyle name="Обычный 3 2 2 2 2 3 2" xfId="370"/>
    <cellStyle name="Обычный 3 2 2 2 2 3 3" xfId="371"/>
    <cellStyle name="Обычный 3 2 2 2 2 4" xfId="372"/>
    <cellStyle name="Обычный 3 2 2 2 3" xfId="373"/>
    <cellStyle name="Обычный 3 2 2 2 3 2" xfId="374"/>
    <cellStyle name="Обычный 3 2 2 2 3 2 2" xfId="375"/>
    <cellStyle name="Обычный 3 2 2 2 3 2 3" xfId="376"/>
    <cellStyle name="Обычный 3 2 2 2 3 3" xfId="377"/>
    <cellStyle name="Обычный 3 2 2 2 4" xfId="378"/>
    <cellStyle name="Обычный 3 2 2 2 5" xfId="379"/>
    <cellStyle name="Обычный 3 2 2 3" xfId="380"/>
    <cellStyle name="Обычный 3 2 2 3 2" xfId="381"/>
    <cellStyle name="Обычный 3 2 2 3 2 2" xfId="382"/>
    <cellStyle name="Обычный 3 2 2 3 2 2 2" xfId="383"/>
    <cellStyle name="Обычный 3 2 2 3 2 2 3" xfId="384"/>
    <cellStyle name="Обычный 3 2 2 3 2 3" xfId="385"/>
    <cellStyle name="Обычный 3 2 2 3 3" xfId="386"/>
    <cellStyle name="Обычный 3 2 2 3 4" xfId="387"/>
    <cellStyle name="Обычный 3 2 2 4" xfId="388"/>
    <cellStyle name="Обычный 3 2 2 4 2" xfId="389"/>
    <cellStyle name="Обычный 3 2 2 4 3" xfId="390"/>
    <cellStyle name="Обычный 3 2 2 5" xfId="391"/>
    <cellStyle name="Обычный 3 2 3" xfId="392"/>
    <cellStyle name="Обычный 3 2 3 2" xfId="393"/>
    <cellStyle name="Обычный 3 2 3 2 2" xfId="394"/>
    <cellStyle name="Обычный 3 2 3 2 2 2" xfId="395"/>
    <cellStyle name="Обычный 3 2 3 2 2 2 2" xfId="396"/>
    <cellStyle name="Обычный 3 2 3 2 2 2 3" xfId="397"/>
    <cellStyle name="Обычный 3 2 3 2 2 3" xfId="398"/>
    <cellStyle name="Обычный 3 2 3 2 3" xfId="399"/>
    <cellStyle name="Обычный 3 2 3 2 4" xfId="400"/>
    <cellStyle name="Обычный 3 2 3 3" xfId="401"/>
    <cellStyle name="Обычный 3 2 3 3 2" xfId="402"/>
    <cellStyle name="Обычный 3 2 3 3 3" xfId="403"/>
    <cellStyle name="Обычный 3 2 3 4" xfId="404"/>
    <cellStyle name="Обычный 3 2 4" xfId="405"/>
    <cellStyle name="Обычный 3 2 4 2" xfId="406"/>
    <cellStyle name="Обычный 3 2 4 2 2" xfId="407"/>
    <cellStyle name="Обычный 3 2 4 2 3" xfId="408"/>
    <cellStyle name="Обычный 3 2 4 3" xfId="409"/>
    <cellStyle name="Обычный 3 2 5" xfId="410"/>
    <cellStyle name="Обычный 3 2 6" xfId="411"/>
    <cellStyle name="Обычный 3 3" xfId="412"/>
    <cellStyle name="Обычный 3 3 2" xfId="413"/>
    <cellStyle name="Обычный 3 3 2 2" xfId="414"/>
    <cellStyle name="Обычный 3 3 2 2 2" xfId="415"/>
    <cellStyle name="Обычный 3 3 2 2 2 2" xfId="416"/>
    <cellStyle name="Обычный 3 3 2 2 2 2 2" xfId="417"/>
    <cellStyle name="Обычный 3 3 2 2 2 2 3" xfId="418"/>
    <cellStyle name="Обычный 3 3 2 2 2 3" xfId="419"/>
    <cellStyle name="Обычный 3 3 2 2 3" xfId="420"/>
    <cellStyle name="Обычный 3 3 2 2 4" xfId="421"/>
    <cellStyle name="Обычный 3 3 2 3" xfId="422"/>
    <cellStyle name="Обычный 3 3 2 3 2" xfId="423"/>
    <cellStyle name="Обычный 3 3 2 3 3" xfId="424"/>
    <cellStyle name="Обычный 3 3 2 4" xfId="425"/>
    <cellStyle name="Обычный 3 3 3" xfId="426"/>
    <cellStyle name="Обычный 3 3 3 2" xfId="427"/>
    <cellStyle name="Обычный 3 3 3 2 2" xfId="428"/>
    <cellStyle name="Обычный 3 3 3 2 3" xfId="429"/>
    <cellStyle name="Обычный 3 3 3 3" xfId="430"/>
    <cellStyle name="Обычный 3 3 4" xfId="431"/>
    <cellStyle name="Обычный 3 3 5" xfId="432"/>
    <cellStyle name="Обычный 3 4" xfId="433"/>
    <cellStyle name="Обычный 3 4 2" xfId="434"/>
    <cellStyle name="Обычный 3 4 2 2" xfId="435"/>
    <cellStyle name="Обычный 3 4 2 2 2" xfId="436"/>
    <cellStyle name="Обычный 3 4 2 2 3" xfId="437"/>
    <cellStyle name="Обычный 3 4 2 3" xfId="438"/>
    <cellStyle name="Обычный 3 4 3" xfId="439"/>
    <cellStyle name="Обычный 3 4 4" xfId="440"/>
    <cellStyle name="Обычный 3 5" xfId="441"/>
    <cellStyle name="Обычный 3 5 2" xfId="442"/>
    <cellStyle name="Обычный 3 5 3" xfId="443"/>
    <cellStyle name="Обычный 3 6" xfId="444"/>
    <cellStyle name="Обычный 4" xfId="445"/>
    <cellStyle name="Обычный 4 2" xfId="446"/>
    <cellStyle name="Обычный 4 2 2" xfId="447"/>
    <cellStyle name="Обычный 4 2 2 2" xfId="448"/>
    <cellStyle name="Обычный 4 2 2 2 2" xfId="449"/>
    <cellStyle name="Обычный 4 2 2 2 2 2" xfId="450"/>
    <cellStyle name="Обычный 4 2 2 2 2 2 2" xfId="451"/>
    <cellStyle name="Обычный 4 2 2 2 2 2 3" xfId="452"/>
    <cellStyle name="Обычный 4 2 2 2 2 3" xfId="453"/>
    <cellStyle name="Обычный 4 2 2 2 3" xfId="454"/>
    <cellStyle name="Обычный 4 2 2 2 4" xfId="455"/>
    <cellStyle name="Обычный 4 2 2 3" xfId="456"/>
    <cellStyle name="Обычный 4 2 2 3 2" xfId="457"/>
    <cellStyle name="Обычный 4 2 2 3 3" xfId="458"/>
    <cellStyle name="Обычный 4 2 2 4" xfId="459"/>
    <cellStyle name="Обычный 4 2 3" xfId="460"/>
    <cellStyle name="Обычный 4 2 3 2" xfId="461"/>
    <cellStyle name="Обычный 4 2 3 2 2" xfId="462"/>
    <cellStyle name="Обычный 4 2 3 2 3" xfId="463"/>
    <cellStyle name="Обычный 4 2 3 3" xfId="464"/>
    <cellStyle name="Обычный 4 2 4" xfId="465"/>
    <cellStyle name="Обычный 4 2 5" xfId="466"/>
    <cellStyle name="Обычный 4 3" xfId="467"/>
    <cellStyle name="Обычный 4 3 2" xfId="468"/>
    <cellStyle name="Обычный 4 3 2 2" xfId="469"/>
    <cellStyle name="Обычный 4 3 2 2 2" xfId="470"/>
    <cellStyle name="Обычный 4 3 2 2 3" xfId="471"/>
    <cellStyle name="Обычный 4 3 2 3" xfId="472"/>
    <cellStyle name="Обычный 4 3 3" xfId="473"/>
    <cellStyle name="Обычный 4 3 4" xfId="474"/>
    <cellStyle name="Обычный 4 4" xfId="475"/>
    <cellStyle name="Обычный 4 4 2" xfId="476"/>
    <cellStyle name="Обычный 4 4 3" xfId="477"/>
    <cellStyle name="Обычный 4 5" xfId="478"/>
    <cellStyle name="Обычный 5" xfId="479"/>
    <cellStyle name="Обычный 5 2" xfId="480"/>
    <cellStyle name="Обычный 5 2 2" xfId="481"/>
    <cellStyle name="Обычный 5 2 2 2" xfId="482"/>
    <cellStyle name="Обычный 5 2 2 2 2" xfId="483"/>
    <cellStyle name="Обычный 5 2 2 2 3" xfId="484"/>
    <cellStyle name="Обычный 5 2 2 3" xfId="485"/>
    <cellStyle name="Обычный 5 2 3" xfId="486"/>
    <cellStyle name="Обычный 5 2 4" xfId="487"/>
    <cellStyle name="Обычный 5 3" xfId="488"/>
    <cellStyle name="Обычный 5 3 2" xfId="489"/>
    <cellStyle name="Обычный 5 3 3" xfId="490"/>
    <cellStyle name="Обычный 5 4" xfId="491"/>
    <cellStyle name="Обычный 6" xfId="492"/>
    <cellStyle name="Обычный 6 2" xfId="493"/>
    <cellStyle name="Обычный 6 2 2" xfId="494"/>
    <cellStyle name="Обычный 6 2 3" xfId="495"/>
    <cellStyle name="Обычный 6 3" xfId="496"/>
    <cellStyle name="Обычный 7" xfId="497"/>
    <cellStyle name="Обычный 7 2" xfId="498"/>
    <cellStyle name="Обычный 7 3" xfId="499"/>
    <cellStyle name="Обычный 8" xfId="500"/>
    <cellStyle name="Обычный 9" xfId="501"/>
    <cellStyle name="Обычный 9 2" xfId="502"/>
    <cellStyle name="Followed Hyperlink" xfId="503"/>
    <cellStyle name="Плохой" xfId="504"/>
    <cellStyle name="Плохой 2" xfId="505"/>
    <cellStyle name="Плохой 3" xfId="506"/>
    <cellStyle name="Пояснение" xfId="507"/>
    <cellStyle name="Пояснение 2" xfId="508"/>
    <cellStyle name="Пояснение 3" xfId="509"/>
    <cellStyle name="Примечание" xfId="510"/>
    <cellStyle name="Примечание 2" xfId="511"/>
    <cellStyle name="Примечание 3" xfId="512"/>
    <cellStyle name="Percent" xfId="513"/>
    <cellStyle name="Связанная ячейка" xfId="514"/>
    <cellStyle name="Связанная ячейка 2" xfId="515"/>
    <cellStyle name="Связанная ячейка 3" xfId="516"/>
    <cellStyle name="Текст предупреждения" xfId="517"/>
    <cellStyle name="Текст предупреждения 2" xfId="518"/>
    <cellStyle name="Текст предупреждения 3" xfId="519"/>
    <cellStyle name="Comma" xfId="520"/>
    <cellStyle name="Comma [0]" xfId="521"/>
    <cellStyle name="Финансовый 2" xfId="522"/>
    <cellStyle name="Хороший" xfId="523"/>
    <cellStyle name="Хороший 2" xfId="524"/>
    <cellStyle name="Хороший 3" xfId="5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40"/>
  <sheetViews>
    <sheetView tabSelected="1" zoomScale="85" zoomScaleNormal="85" zoomScalePageLayoutView="0" workbookViewId="0" topLeftCell="A127">
      <selection activeCell="R6" sqref="R6"/>
    </sheetView>
  </sheetViews>
  <sheetFormatPr defaultColWidth="9.00390625" defaultRowHeight="12.75"/>
  <cols>
    <col min="1" max="1" width="6.375" style="13" customWidth="1"/>
    <col min="2" max="2" width="55.75390625" style="5" customWidth="1"/>
    <col min="3" max="3" width="24.625" style="7" customWidth="1"/>
    <col min="4" max="8" width="13.75390625" style="5" customWidth="1"/>
    <col min="9" max="9" width="12.625" style="5" customWidth="1"/>
    <col min="10" max="10" width="14.00390625" style="5" customWidth="1"/>
    <col min="11" max="12" width="13.625" style="5" customWidth="1"/>
    <col min="13" max="13" width="14.00390625" style="5" customWidth="1"/>
    <col min="14" max="14" width="12.75390625" style="5" customWidth="1"/>
    <col min="15" max="15" width="13.375" style="5" customWidth="1"/>
    <col min="16" max="16" width="13.875" style="5" customWidth="1"/>
    <col min="17" max="17" width="13.75390625" style="5" customWidth="1"/>
    <col min="18" max="18" width="8.375" style="5" customWidth="1"/>
    <col min="19" max="16384" width="9.125" style="5" customWidth="1"/>
  </cols>
  <sheetData>
    <row r="1" spans="14:18" ht="15" customHeight="1">
      <c r="N1" s="124" t="s">
        <v>126</v>
      </c>
      <c r="O1" s="124"/>
      <c r="P1" s="124"/>
      <c r="Q1" s="124"/>
      <c r="R1" s="125"/>
    </row>
    <row r="2" spans="14:18" ht="15" customHeight="1">
      <c r="N2" s="124"/>
      <c r="O2" s="124"/>
      <c r="P2" s="124"/>
      <c r="Q2" s="124"/>
      <c r="R2" s="125"/>
    </row>
    <row r="3" spans="14:18" ht="15" customHeight="1">
      <c r="N3" s="124"/>
      <c r="O3" s="124"/>
      <c r="P3" s="124"/>
      <c r="Q3" s="124"/>
      <c r="R3" s="125"/>
    </row>
    <row r="4" spans="14:18" ht="15" customHeight="1">
      <c r="N4" s="124"/>
      <c r="O4" s="124"/>
      <c r="P4" s="124"/>
      <c r="Q4" s="124"/>
      <c r="R4" s="125"/>
    </row>
    <row r="5" spans="2:17" ht="14.25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24"/>
      <c r="P5" s="124"/>
      <c r="Q5" s="124"/>
    </row>
    <row r="6" spans="2:17" ht="15">
      <c r="B6" s="97" t="s">
        <v>114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2:17" ht="8.2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2:17" ht="15">
      <c r="B8" s="105" t="s">
        <v>121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10" spans="1:17" ht="15">
      <c r="A10" s="106" t="s">
        <v>108</v>
      </c>
      <c r="B10" s="98" t="s">
        <v>0</v>
      </c>
      <c r="C10" s="98" t="s">
        <v>1</v>
      </c>
      <c r="D10" s="3" t="s">
        <v>2</v>
      </c>
      <c r="E10" s="3" t="s">
        <v>2</v>
      </c>
      <c r="F10" s="3" t="s">
        <v>2</v>
      </c>
      <c r="G10" s="3" t="s">
        <v>2</v>
      </c>
      <c r="H10" s="3" t="s">
        <v>3</v>
      </c>
      <c r="I10" s="99" t="s">
        <v>4</v>
      </c>
      <c r="J10" s="100"/>
      <c r="K10" s="100"/>
      <c r="L10" s="100"/>
      <c r="M10" s="100"/>
      <c r="N10" s="100"/>
      <c r="O10" s="100"/>
      <c r="P10" s="100"/>
      <c r="Q10" s="101"/>
    </row>
    <row r="11" spans="1:17" ht="15">
      <c r="A11" s="107"/>
      <c r="B11" s="98"/>
      <c r="C11" s="98"/>
      <c r="D11" s="98">
        <v>2013</v>
      </c>
      <c r="E11" s="98">
        <v>2014</v>
      </c>
      <c r="F11" s="98">
        <v>2015</v>
      </c>
      <c r="G11" s="98">
        <v>2016</v>
      </c>
      <c r="H11" s="98">
        <v>2017</v>
      </c>
      <c r="I11" s="102">
        <v>2018</v>
      </c>
      <c r="J11" s="103"/>
      <c r="K11" s="104"/>
      <c r="L11" s="102">
        <v>2019</v>
      </c>
      <c r="M11" s="103"/>
      <c r="N11" s="104"/>
      <c r="O11" s="99">
        <v>2020</v>
      </c>
      <c r="P11" s="100"/>
      <c r="Q11" s="101"/>
    </row>
    <row r="12" spans="1:17" ht="24">
      <c r="A12" s="108"/>
      <c r="B12" s="98"/>
      <c r="C12" s="98"/>
      <c r="D12" s="98"/>
      <c r="E12" s="98"/>
      <c r="F12" s="98"/>
      <c r="G12" s="98"/>
      <c r="H12" s="98"/>
      <c r="I12" s="23" t="s">
        <v>116</v>
      </c>
      <c r="J12" s="23" t="s">
        <v>115</v>
      </c>
      <c r="K12" s="23" t="s">
        <v>117</v>
      </c>
      <c r="L12" s="23" t="s">
        <v>116</v>
      </c>
      <c r="M12" s="23" t="s">
        <v>115</v>
      </c>
      <c r="N12" s="23" t="s">
        <v>117</v>
      </c>
      <c r="O12" s="23" t="s">
        <v>116</v>
      </c>
      <c r="P12" s="23" t="s">
        <v>115</v>
      </c>
      <c r="Q12" s="23" t="s">
        <v>117</v>
      </c>
    </row>
    <row r="13" spans="1:17" ht="24.75" customHeight="1">
      <c r="A13" s="92" t="s">
        <v>5</v>
      </c>
      <c r="B13" s="93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.75">
      <c r="A14" s="87">
        <v>1</v>
      </c>
      <c r="B14" s="111" t="s">
        <v>44</v>
      </c>
      <c r="C14" s="2" t="s">
        <v>12</v>
      </c>
      <c r="D14" s="27">
        <v>49.265</v>
      </c>
      <c r="E14" s="27">
        <v>48.839</v>
      </c>
      <c r="F14" s="27">
        <v>48.484</v>
      </c>
      <c r="G14" s="27">
        <v>48.044</v>
      </c>
      <c r="H14" s="27">
        <v>47.603</v>
      </c>
      <c r="I14" s="27">
        <v>47.152</v>
      </c>
      <c r="J14" s="27">
        <v>47.159</v>
      </c>
      <c r="K14" s="27">
        <v>47.168</v>
      </c>
      <c r="L14" s="27">
        <v>46.686</v>
      </c>
      <c r="M14" s="27">
        <v>46.705</v>
      </c>
      <c r="N14" s="28">
        <v>46.748</v>
      </c>
      <c r="O14" s="28">
        <v>46.227</v>
      </c>
      <c r="P14" s="28">
        <v>46.266</v>
      </c>
      <c r="Q14" s="28">
        <v>46.348</v>
      </c>
    </row>
    <row r="15" spans="1:17" ht="15.75">
      <c r="A15" s="87"/>
      <c r="B15" s="111"/>
      <c r="C15" s="2" t="s">
        <v>6</v>
      </c>
      <c r="D15" s="27">
        <v>99.15</v>
      </c>
      <c r="E15" s="31">
        <f>E14/D14*100</f>
        <v>99.13528874454481</v>
      </c>
      <c r="F15" s="31">
        <f>F14/E14*100</f>
        <v>99.2731218902926</v>
      </c>
      <c r="G15" s="31">
        <f>G14/F14*100</f>
        <v>99.09248411847207</v>
      </c>
      <c r="H15" s="31">
        <f>H14/G14*100</f>
        <v>99.08209141620182</v>
      </c>
      <c r="I15" s="31">
        <f>I14/H14*100</f>
        <v>99.05258071970255</v>
      </c>
      <c r="J15" s="31">
        <f>J14/H14*100</f>
        <v>99.06728567527256</v>
      </c>
      <c r="K15" s="31">
        <f aca="true" t="shared" si="0" ref="K15:Q15">K14/H14*100</f>
        <v>99.08619204671973</v>
      </c>
      <c r="L15" s="31">
        <f t="shared" si="0"/>
        <v>99.01170682049542</v>
      </c>
      <c r="M15" s="31">
        <f t="shared" si="0"/>
        <v>99.0372993490108</v>
      </c>
      <c r="N15" s="31">
        <f t="shared" si="0"/>
        <v>99.10956580732699</v>
      </c>
      <c r="O15" s="31">
        <f t="shared" si="0"/>
        <v>99.01683588227733</v>
      </c>
      <c r="P15" s="31">
        <f t="shared" si="0"/>
        <v>99.06005780965636</v>
      </c>
      <c r="Q15" s="31">
        <f t="shared" si="0"/>
        <v>99.14434842132283</v>
      </c>
    </row>
    <row r="16" spans="1:17" ht="24" customHeight="1">
      <c r="A16" s="2">
        <v>2</v>
      </c>
      <c r="B16" s="1" t="s">
        <v>46</v>
      </c>
      <c r="C16" s="2" t="s">
        <v>47</v>
      </c>
      <c r="D16" s="27" t="s">
        <v>120</v>
      </c>
      <c r="E16" s="27" t="s">
        <v>120</v>
      </c>
      <c r="F16" s="27" t="s">
        <v>120</v>
      </c>
      <c r="G16" s="27" t="s">
        <v>120</v>
      </c>
      <c r="H16" s="27" t="s">
        <v>120</v>
      </c>
      <c r="I16" s="27" t="s">
        <v>120</v>
      </c>
      <c r="J16" s="27" t="s">
        <v>120</v>
      </c>
      <c r="K16" s="27" t="s">
        <v>120</v>
      </c>
      <c r="L16" s="27" t="s">
        <v>120</v>
      </c>
      <c r="M16" s="27" t="s">
        <v>120</v>
      </c>
      <c r="N16" s="27" t="s">
        <v>120</v>
      </c>
      <c r="O16" s="27" t="s">
        <v>120</v>
      </c>
      <c r="P16" s="27" t="s">
        <v>120</v>
      </c>
      <c r="Q16" s="27" t="s">
        <v>120</v>
      </c>
    </row>
    <row r="17" spans="1:17" ht="15.75">
      <c r="A17" s="87">
        <v>3</v>
      </c>
      <c r="B17" s="111" t="s">
        <v>14</v>
      </c>
      <c r="C17" s="2" t="s">
        <v>12</v>
      </c>
      <c r="D17" s="29">
        <v>0.708</v>
      </c>
      <c r="E17" s="29">
        <v>0.75</v>
      </c>
      <c r="F17" s="29">
        <v>0.674</v>
      </c>
      <c r="G17" s="29">
        <v>0.625</v>
      </c>
      <c r="H17" s="29">
        <v>0.6</v>
      </c>
      <c r="I17" s="29">
        <v>0.593</v>
      </c>
      <c r="J17" s="29">
        <v>0.597</v>
      </c>
      <c r="K17" s="29">
        <v>0.6</v>
      </c>
      <c r="L17" s="29">
        <v>0.588</v>
      </c>
      <c r="M17" s="29">
        <v>0.59</v>
      </c>
      <c r="N17" s="30">
        <v>0.6</v>
      </c>
      <c r="O17" s="30">
        <v>0.585</v>
      </c>
      <c r="P17" s="30">
        <v>0.588</v>
      </c>
      <c r="Q17" s="30">
        <v>0.6</v>
      </c>
    </row>
    <row r="18" spans="1:17" ht="15.75">
      <c r="A18" s="87"/>
      <c r="B18" s="111"/>
      <c r="C18" s="2" t="s">
        <v>6</v>
      </c>
      <c r="D18" s="31">
        <v>95.55</v>
      </c>
      <c r="E18" s="31">
        <f>E17/D17*100</f>
        <v>105.93220338983052</v>
      </c>
      <c r="F18" s="31">
        <f>F17/E17*100</f>
        <v>89.86666666666667</v>
      </c>
      <c r="G18" s="31">
        <f>G17/F17*100</f>
        <v>92.7299703264095</v>
      </c>
      <c r="H18" s="31">
        <f>H17/G17*100</f>
        <v>96</v>
      </c>
      <c r="I18" s="31">
        <f>I17/H17*100</f>
        <v>98.83333333333333</v>
      </c>
      <c r="J18" s="31">
        <f>J17/H17*100</f>
        <v>99.5</v>
      </c>
      <c r="K18" s="31">
        <f aca="true" t="shared" si="1" ref="K18:Q18">K17/H17*100</f>
        <v>100</v>
      </c>
      <c r="L18" s="31">
        <f t="shared" si="1"/>
        <v>99.15682967959528</v>
      </c>
      <c r="M18" s="31">
        <f t="shared" si="1"/>
        <v>98.82747068676717</v>
      </c>
      <c r="N18" s="32">
        <f t="shared" si="1"/>
        <v>100</v>
      </c>
      <c r="O18" s="32">
        <f t="shared" si="1"/>
        <v>99.48979591836735</v>
      </c>
      <c r="P18" s="32">
        <f t="shared" si="1"/>
        <v>99.66101694915254</v>
      </c>
      <c r="Q18" s="32">
        <f t="shared" si="1"/>
        <v>100</v>
      </c>
    </row>
    <row r="19" spans="1:17" ht="30">
      <c r="A19" s="2">
        <v>4</v>
      </c>
      <c r="B19" s="1" t="s">
        <v>48</v>
      </c>
      <c r="C19" s="2" t="s">
        <v>49</v>
      </c>
      <c r="D19" s="33">
        <v>14.4</v>
      </c>
      <c r="E19" s="33">
        <v>15.4</v>
      </c>
      <c r="F19" s="33">
        <v>13.9</v>
      </c>
      <c r="G19" s="33">
        <v>13</v>
      </c>
      <c r="H19" s="33">
        <v>12.6</v>
      </c>
      <c r="I19" s="33">
        <v>12.6</v>
      </c>
      <c r="J19" s="33">
        <v>12.7</v>
      </c>
      <c r="K19" s="33">
        <v>12.7</v>
      </c>
      <c r="L19" s="33">
        <v>12.6</v>
      </c>
      <c r="M19" s="33">
        <v>12.6</v>
      </c>
      <c r="N19" s="33">
        <v>12.8</v>
      </c>
      <c r="O19" s="33">
        <v>12.7</v>
      </c>
      <c r="P19" s="33">
        <v>12.7</v>
      </c>
      <c r="Q19" s="33">
        <v>12.9</v>
      </c>
    </row>
    <row r="20" spans="1:17" ht="15.75">
      <c r="A20" s="87">
        <v>5</v>
      </c>
      <c r="B20" s="111" t="s">
        <v>15</v>
      </c>
      <c r="C20" s="2" t="s">
        <v>12</v>
      </c>
      <c r="D20" s="27">
        <v>0.879</v>
      </c>
      <c r="E20" s="27">
        <v>0.843</v>
      </c>
      <c r="F20" s="29">
        <v>0.823</v>
      </c>
      <c r="G20" s="29">
        <v>0.815</v>
      </c>
      <c r="H20" s="29">
        <v>0.8</v>
      </c>
      <c r="I20" s="29">
        <v>0.81</v>
      </c>
      <c r="J20" s="29">
        <v>0.805</v>
      </c>
      <c r="K20" s="29">
        <v>0.805</v>
      </c>
      <c r="L20" s="29">
        <v>0.807</v>
      </c>
      <c r="M20" s="29">
        <v>0.805</v>
      </c>
      <c r="N20" s="30">
        <v>0.8</v>
      </c>
      <c r="O20" s="30">
        <v>0.805</v>
      </c>
      <c r="P20" s="30">
        <v>0.8</v>
      </c>
      <c r="Q20" s="30">
        <v>0.795</v>
      </c>
    </row>
    <row r="21" spans="1:17" ht="15.75">
      <c r="A21" s="87"/>
      <c r="B21" s="111"/>
      <c r="C21" s="2" t="s">
        <v>6</v>
      </c>
      <c r="D21" s="31">
        <v>103.41</v>
      </c>
      <c r="E21" s="31">
        <f>E20/D20*100</f>
        <v>95.90443686006826</v>
      </c>
      <c r="F21" s="31">
        <f>F20/E20*100</f>
        <v>97.62752075919336</v>
      </c>
      <c r="G21" s="31">
        <f>G20/F20*100</f>
        <v>99.02794653705953</v>
      </c>
      <c r="H21" s="31">
        <f>H20/G20*100</f>
        <v>98.159509202454</v>
      </c>
      <c r="I21" s="31">
        <f>I20/H20*100</f>
        <v>101.25</v>
      </c>
      <c r="J21" s="31">
        <f>J20/H20*100</f>
        <v>100.62500000000001</v>
      </c>
      <c r="K21" s="31">
        <f aca="true" t="shared" si="2" ref="K21:Q21">K20/H20*100</f>
        <v>100.62500000000001</v>
      </c>
      <c r="L21" s="31">
        <f t="shared" si="2"/>
        <v>99.62962962962963</v>
      </c>
      <c r="M21" s="31">
        <f t="shared" si="2"/>
        <v>100</v>
      </c>
      <c r="N21" s="32">
        <f t="shared" si="2"/>
        <v>99.37888198757764</v>
      </c>
      <c r="O21" s="32">
        <f t="shared" si="2"/>
        <v>99.75216852540272</v>
      </c>
      <c r="P21" s="32">
        <f t="shared" si="2"/>
        <v>99.37888198757764</v>
      </c>
      <c r="Q21" s="32">
        <f t="shared" si="2"/>
        <v>99.375</v>
      </c>
    </row>
    <row r="22" spans="1:17" ht="30">
      <c r="A22" s="2">
        <v>6</v>
      </c>
      <c r="B22" s="1" t="s">
        <v>50</v>
      </c>
      <c r="C22" s="2" t="s">
        <v>49</v>
      </c>
      <c r="D22" s="33">
        <v>17.8</v>
      </c>
      <c r="E22" s="33">
        <v>17.3</v>
      </c>
      <c r="F22" s="33">
        <v>17</v>
      </c>
      <c r="G22" s="33">
        <v>17</v>
      </c>
      <c r="H22" s="33">
        <v>16.8</v>
      </c>
      <c r="I22" s="33">
        <v>17.2</v>
      </c>
      <c r="J22" s="33">
        <v>17.1</v>
      </c>
      <c r="K22" s="33">
        <v>17.1</v>
      </c>
      <c r="L22" s="33">
        <v>17.3</v>
      </c>
      <c r="M22" s="33">
        <v>17.2</v>
      </c>
      <c r="N22" s="33">
        <v>17.1</v>
      </c>
      <c r="O22" s="33">
        <v>17.4</v>
      </c>
      <c r="P22" s="33">
        <v>17.3</v>
      </c>
      <c r="Q22" s="33">
        <v>17.2</v>
      </c>
    </row>
    <row r="23" spans="1:17" ht="15.75">
      <c r="A23" s="87">
        <v>7</v>
      </c>
      <c r="B23" s="111" t="s">
        <v>16</v>
      </c>
      <c r="C23" s="2" t="s">
        <v>12</v>
      </c>
      <c r="D23" s="27">
        <v>-0.171</v>
      </c>
      <c r="E23" s="27">
        <v>-0.093</v>
      </c>
      <c r="F23" s="27">
        <v>-0.149</v>
      </c>
      <c r="G23" s="29">
        <v>-0.19</v>
      </c>
      <c r="H23" s="29">
        <v>-0.2</v>
      </c>
      <c r="I23" s="29">
        <v>-0.217</v>
      </c>
      <c r="J23" s="29">
        <v>-0.208</v>
      </c>
      <c r="K23" s="29">
        <v>-0.205</v>
      </c>
      <c r="L23" s="29">
        <v>-0.219</v>
      </c>
      <c r="M23" s="29">
        <v>-0.215</v>
      </c>
      <c r="N23" s="30">
        <v>-0.2</v>
      </c>
      <c r="O23" s="30">
        <v>-0.22</v>
      </c>
      <c r="P23" s="30">
        <v>-0.212</v>
      </c>
      <c r="Q23" s="30">
        <v>-0.195</v>
      </c>
    </row>
    <row r="24" spans="1:17" ht="15.75">
      <c r="A24" s="87"/>
      <c r="B24" s="111"/>
      <c r="C24" s="2" t="s">
        <v>6</v>
      </c>
      <c r="D24" s="31">
        <v>156.88</v>
      </c>
      <c r="E24" s="31">
        <f>E23/D23*100</f>
        <v>54.38596491228069</v>
      </c>
      <c r="F24" s="31">
        <f>F23/E23*100</f>
        <v>160.21505376344086</v>
      </c>
      <c r="G24" s="31">
        <f>G23/F23*100</f>
        <v>127.51677852348995</v>
      </c>
      <c r="H24" s="31">
        <f>H23/G23*100</f>
        <v>105.26315789473684</v>
      </c>
      <c r="I24" s="31">
        <f>I23/H23*100</f>
        <v>108.5</v>
      </c>
      <c r="J24" s="31">
        <f>J23/H23*100</f>
        <v>103.99999999999999</v>
      </c>
      <c r="K24" s="31">
        <f aca="true" t="shared" si="3" ref="K24:Q24">K23/H23*100</f>
        <v>102.49999999999999</v>
      </c>
      <c r="L24" s="31">
        <f t="shared" si="3"/>
        <v>100.92165898617512</v>
      </c>
      <c r="M24" s="31">
        <f t="shared" si="3"/>
        <v>103.36538461538463</v>
      </c>
      <c r="N24" s="32">
        <f t="shared" si="3"/>
        <v>97.56097560975611</v>
      </c>
      <c r="O24" s="32">
        <f t="shared" si="3"/>
        <v>100.4566210045662</v>
      </c>
      <c r="P24" s="32">
        <f t="shared" si="3"/>
        <v>98.6046511627907</v>
      </c>
      <c r="Q24" s="32">
        <f t="shared" si="3"/>
        <v>97.5</v>
      </c>
    </row>
    <row r="25" spans="1:17" ht="30">
      <c r="A25" s="2">
        <v>8</v>
      </c>
      <c r="B25" s="1" t="s">
        <v>51</v>
      </c>
      <c r="C25" s="2" t="s">
        <v>49</v>
      </c>
      <c r="D25" s="31">
        <v>-3.47</v>
      </c>
      <c r="E25" s="31">
        <v>-1.9</v>
      </c>
      <c r="F25" s="31">
        <v>-3.1</v>
      </c>
      <c r="G25" s="31">
        <v>-4</v>
      </c>
      <c r="H25" s="31">
        <v>-4.2</v>
      </c>
      <c r="I25" s="31">
        <v>-4.6</v>
      </c>
      <c r="J25" s="31">
        <v>-4.41</v>
      </c>
      <c r="K25" s="31">
        <v>-4.35</v>
      </c>
      <c r="L25" s="31">
        <v>-4.69</v>
      </c>
      <c r="M25" s="31">
        <v>-4.6</v>
      </c>
      <c r="N25" s="31">
        <v>-4.28</v>
      </c>
      <c r="O25" s="31">
        <v>-4.76</v>
      </c>
      <c r="P25" s="31">
        <v>-4.58</v>
      </c>
      <c r="Q25" s="31">
        <v>-4.21</v>
      </c>
    </row>
    <row r="26" spans="1:17" ht="15.75">
      <c r="A26" s="87">
        <v>9</v>
      </c>
      <c r="B26" s="112" t="s">
        <v>17</v>
      </c>
      <c r="C26" s="2" t="s">
        <v>12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28"/>
      <c r="P26" s="28"/>
      <c r="Q26" s="28"/>
    </row>
    <row r="27" spans="1:17" ht="15.75">
      <c r="A27" s="87"/>
      <c r="B27" s="112"/>
      <c r="C27" s="2" t="s">
        <v>18</v>
      </c>
      <c r="D27" s="27">
        <v>1.075</v>
      </c>
      <c r="E27" s="27">
        <v>1.277</v>
      </c>
      <c r="F27" s="27">
        <v>1.089</v>
      </c>
      <c r="G27" s="27">
        <v>1.138</v>
      </c>
      <c r="H27" s="29">
        <v>1.145</v>
      </c>
      <c r="I27" s="29">
        <v>1.135</v>
      </c>
      <c r="J27" s="29">
        <v>1.135</v>
      </c>
      <c r="K27" s="29">
        <v>1.145</v>
      </c>
      <c r="L27" s="29">
        <v>1.14</v>
      </c>
      <c r="M27" s="29">
        <v>1.145</v>
      </c>
      <c r="N27" s="30">
        <v>1.16</v>
      </c>
      <c r="O27" s="30">
        <v>1.145</v>
      </c>
      <c r="P27" s="30">
        <v>1.16</v>
      </c>
      <c r="Q27" s="28">
        <v>1.165</v>
      </c>
    </row>
    <row r="28" spans="1:17" ht="15.75">
      <c r="A28" s="87"/>
      <c r="B28" s="112"/>
      <c r="C28" s="2" t="s">
        <v>19</v>
      </c>
      <c r="D28" s="27">
        <v>1.475</v>
      </c>
      <c r="E28" s="27">
        <v>1.465</v>
      </c>
      <c r="F28" s="27">
        <v>1.371</v>
      </c>
      <c r="G28" s="29">
        <v>1.4</v>
      </c>
      <c r="H28" s="29">
        <v>1.38</v>
      </c>
      <c r="I28" s="29">
        <v>1.385</v>
      </c>
      <c r="J28" s="29">
        <v>1.38</v>
      </c>
      <c r="K28" s="29">
        <v>1.375</v>
      </c>
      <c r="L28" s="29">
        <v>1.385</v>
      </c>
      <c r="M28" s="29">
        <v>1.385</v>
      </c>
      <c r="N28" s="30">
        <v>1.365</v>
      </c>
      <c r="O28" s="30">
        <v>1.38</v>
      </c>
      <c r="P28" s="30">
        <v>1.37</v>
      </c>
      <c r="Q28" s="28">
        <v>1.365</v>
      </c>
    </row>
    <row r="29" spans="1:17" ht="15.75">
      <c r="A29" s="87"/>
      <c r="B29" s="112"/>
      <c r="C29" s="2" t="s">
        <v>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8"/>
      <c r="P29" s="28"/>
      <c r="Q29" s="28"/>
    </row>
    <row r="30" spans="1:17" ht="15.75">
      <c r="A30" s="87"/>
      <c r="B30" s="112"/>
      <c r="C30" s="2" t="s">
        <v>18</v>
      </c>
      <c r="D30" s="31">
        <v>90.18</v>
      </c>
      <c r="E30" s="31">
        <f aca="true" t="shared" si="4" ref="E30:I31">E27/D27*100</f>
        <v>118.79069767441861</v>
      </c>
      <c r="F30" s="31">
        <f t="shared" si="4"/>
        <v>85.27799530148786</v>
      </c>
      <c r="G30" s="31">
        <f t="shared" si="4"/>
        <v>104.49954086317723</v>
      </c>
      <c r="H30" s="31">
        <f t="shared" si="4"/>
        <v>100.6151142355009</v>
      </c>
      <c r="I30" s="31">
        <f t="shared" si="4"/>
        <v>99.12663755458514</v>
      </c>
      <c r="J30" s="31">
        <f>J27/H27*100</f>
        <v>99.12663755458514</v>
      </c>
      <c r="K30" s="31">
        <f aca="true" t="shared" si="5" ref="K30:Q31">K27/H27*100</f>
        <v>100</v>
      </c>
      <c r="L30" s="31">
        <f t="shared" si="5"/>
        <v>100.44052863436121</v>
      </c>
      <c r="M30" s="31">
        <f t="shared" si="5"/>
        <v>100.88105726872247</v>
      </c>
      <c r="N30" s="32">
        <f t="shared" si="5"/>
        <v>101.31004366812226</v>
      </c>
      <c r="O30" s="32">
        <f t="shared" si="5"/>
        <v>100.43859649122808</v>
      </c>
      <c r="P30" s="32">
        <f t="shared" si="5"/>
        <v>101.31004366812226</v>
      </c>
      <c r="Q30" s="32">
        <f t="shared" si="5"/>
        <v>100.43103448275863</v>
      </c>
    </row>
    <row r="31" spans="1:17" ht="15.75">
      <c r="A31" s="87"/>
      <c r="B31" s="112"/>
      <c r="C31" s="2" t="s">
        <v>19</v>
      </c>
      <c r="D31" s="31">
        <v>108.46</v>
      </c>
      <c r="E31" s="31">
        <f t="shared" si="4"/>
        <v>99.32203389830508</v>
      </c>
      <c r="F31" s="31">
        <f t="shared" si="4"/>
        <v>93.58361774744027</v>
      </c>
      <c r="G31" s="31">
        <f t="shared" si="4"/>
        <v>102.11524434719182</v>
      </c>
      <c r="H31" s="31">
        <f t="shared" si="4"/>
        <v>98.57142857142857</v>
      </c>
      <c r="I31" s="31">
        <f t="shared" si="4"/>
        <v>100.36231884057972</v>
      </c>
      <c r="J31" s="31">
        <f>J28/H28*100</f>
        <v>100</v>
      </c>
      <c r="K31" s="31">
        <f t="shared" si="5"/>
        <v>99.6376811594203</v>
      </c>
      <c r="L31" s="31">
        <f t="shared" si="5"/>
        <v>100</v>
      </c>
      <c r="M31" s="31">
        <f t="shared" si="5"/>
        <v>100.36231884057972</v>
      </c>
      <c r="N31" s="32">
        <f t="shared" si="5"/>
        <v>99.27272727272727</v>
      </c>
      <c r="O31" s="32">
        <f t="shared" si="5"/>
        <v>99.63898916967509</v>
      </c>
      <c r="P31" s="32">
        <f t="shared" si="5"/>
        <v>98.91696750902528</v>
      </c>
      <c r="Q31" s="32">
        <f t="shared" si="5"/>
        <v>100</v>
      </c>
    </row>
    <row r="32" spans="1:17" ht="15.75">
      <c r="A32" s="87">
        <v>10</v>
      </c>
      <c r="B32" s="111" t="s">
        <v>20</v>
      </c>
      <c r="C32" s="2" t="s">
        <v>12</v>
      </c>
      <c r="D32" s="29">
        <v>-0.4</v>
      </c>
      <c r="E32" s="29">
        <v>-0.188</v>
      </c>
      <c r="F32" s="29">
        <v>-0.282</v>
      </c>
      <c r="G32" s="29">
        <f aca="true" t="shared" si="6" ref="G32:Q32">G27-G28</f>
        <v>-0.262</v>
      </c>
      <c r="H32" s="29">
        <f t="shared" si="6"/>
        <v>-0.23499999999999988</v>
      </c>
      <c r="I32" s="34">
        <f t="shared" si="6"/>
        <v>-0.25</v>
      </c>
      <c r="J32" s="34">
        <f t="shared" si="6"/>
        <v>-0.24499999999999988</v>
      </c>
      <c r="K32" s="34">
        <f t="shared" si="6"/>
        <v>-0.22999999999999998</v>
      </c>
      <c r="L32" s="34">
        <f t="shared" si="6"/>
        <v>-0.2450000000000001</v>
      </c>
      <c r="M32" s="34">
        <f t="shared" si="6"/>
        <v>-0.24</v>
      </c>
      <c r="N32" s="35">
        <f t="shared" si="6"/>
        <v>-0.20500000000000007</v>
      </c>
      <c r="O32" s="35">
        <f t="shared" si="6"/>
        <v>-0.23499999999999988</v>
      </c>
      <c r="P32" s="35">
        <f t="shared" si="6"/>
        <v>-0.2100000000000002</v>
      </c>
      <c r="Q32" s="35">
        <f t="shared" si="6"/>
        <v>-0.19999999999999996</v>
      </c>
    </row>
    <row r="33" spans="1:17" ht="15.75">
      <c r="A33" s="87"/>
      <c r="B33" s="111"/>
      <c r="C33" s="2" t="s">
        <v>6</v>
      </c>
      <c r="D33" s="32">
        <v>238.1</v>
      </c>
      <c r="E33" s="32">
        <f>E32/D32*100</f>
        <v>47</v>
      </c>
      <c r="F33" s="32">
        <f>F32/E32*100</f>
        <v>149.99999999999997</v>
      </c>
      <c r="G33" s="32">
        <f>G32/F32*100</f>
        <v>92.90780141843973</v>
      </c>
      <c r="H33" s="32">
        <f>H32/G32*100</f>
        <v>89.69465648854957</v>
      </c>
      <c r="I33" s="32">
        <f>I32/H32*100</f>
        <v>106.38297872340432</v>
      </c>
      <c r="J33" s="32">
        <f>J32/H32*100</f>
        <v>104.25531914893618</v>
      </c>
      <c r="K33" s="32">
        <f aca="true" t="shared" si="7" ref="K33:Q33">K32/H32*100</f>
        <v>97.87234042553196</v>
      </c>
      <c r="L33" s="32">
        <f t="shared" si="7"/>
        <v>98.00000000000004</v>
      </c>
      <c r="M33" s="32">
        <f t="shared" si="7"/>
        <v>97.95918367346943</v>
      </c>
      <c r="N33" s="32">
        <f t="shared" si="7"/>
        <v>89.13043478260873</v>
      </c>
      <c r="O33" s="32">
        <f t="shared" si="7"/>
        <v>95.91836734693868</v>
      </c>
      <c r="P33" s="32">
        <f t="shared" si="7"/>
        <v>87.50000000000007</v>
      </c>
      <c r="Q33" s="32">
        <f t="shared" si="7"/>
        <v>97.56097560975604</v>
      </c>
    </row>
    <row r="34" spans="1:17" ht="30">
      <c r="A34" s="2">
        <v>11</v>
      </c>
      <c r="B34" s="1" t="s">
        <v>52</v>
      </c>
      <c r="C34" s="2" t="s">
        <v>75</v>
      </c>
      <c r="D34" s="28">
        <v>-8.12</v>
      </c>
      <c r="E34" s="28">
        <v>-3.85</v>
      </c>
      <c r="F34" s="28">
        <v>-5.82</v>
      </c>
      <c r="G34" s="28">
        <v>-5.45</v>
      </c>
      <c r="H34" s="28">
        <v>-4.94</v>
      </c>
      <c r="I34" s="32">
        <v>-5.3</v>
      </c>
      <c r="J34" s="32">
        <v>-5.2</v>
      </c>
      <c r="K34" s="32">
        <v>-4.88</v>
      </c>
      <c r="L34" s="32">
        <v>-5.25</v>
      </c>
      <c r="M34" s="32">
        <v>-5.14</v>
      </c>
      <c r="N34" s="32">
        <v>-4.39</v>
      </c>
      <c r="O34" s="32">
        <v>-5.08</v>
      </c>
      <c r="P34" s="32">
        <v>-4.54</v>
      </c>
      <c r="Q34" s="32">
        <v>-4.32</v>
      </c>
    </row>
    <row r="35" spans="1:17" ht="30" customHeight="1">
      <c r="A35" s="113" t="s">
        <v>53</v>
      </c>
      <c r="B35" s="114"/>
      <c r="C35" s="2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20.25" customHeight="1">
      <c r="A36" s="2">
        <v>12</v>
      </c>
      <c r="B36" s="1" t="s">
        <v>54</v>
      </c>
      <c r="C36" s="2" t="s">
        <v>55</v>
      </c>
      <c r="D36" s="77">
        <v>9070900</v>
      </c>
      <c r="E36" s="77">
        <v>9386300</v>
      </c>
      <c r="F36" s="77">
        <f>10478.5*1000</f>
        <v>10478500</v>
      </c>
      <c r="G36" s="77">
        <f>10510.9*1000</f>
        <v>10510900</v>
      </c>
      <c r="H36" s="77">
        <f>10835.3*1000</f>
        <v>10835300</v>
      </c>
      <c r="I36" s="77">
        <f>10973.7*1000</f>
        <v>10973700</v>
      </c>
      <c r="J36" s="77">
        <f>11266*1000</f>
        <v>11266000</v>
      </c>
      <c r="K36" s="77">
        <f>11382.6*1000</f>
        <v>11382600</v>
      </c>
      <c r="L36" s="77">
        <f>11411.4*1000</f>
        <v>11411400</v>
      </c>
      <c r="M36" s="77">
        <f>11770.6*1000</f>
        <v>11770600</v>
      </c>
      <c r="N36" s="77">
        <f>12004.2*1000</f>
        <v>12004200</v>
      </c>
      <c r="O36" s="77">
        <f>11911.9*1000</f>
        <v>11911900</v>
      </c>
      <c r="P36" s="77">
        <f>12332.9*1000</f>
        <v>12332900</v>
      </c>
      <c r="Q36" s="77">
        <f>12684.1*1000</f>
        <v>12684100</v>
      </c>
    </row>
    <row r="37" spans="1:17" ht="22.5" customHeight="1">
      <c r="A37" s="2">
        <v>13</v>
      </c>
      <c r="B37" s="1" t="s">
        <v>57</v>
      </c>
      <c r="C37" s="2" t="s">
        <v>45</v>
      </c>
      <c r="D37" s="78">
        <v>93.9</v>
      </c>
      <c r="E37" s="78">
        <v>95.5</v>
      </c>
      <c r="F37" s="78">
        <v>99.5</v>
      </c>
      <c r="G37" s="78">
        <v>93.5</v>
      </c>
      <c r="H37" s="78">
        <v>98.9</v>
      </c>
      <c r="I37" s="78">
        <v>97</v>
      </c>
      <c r="J37" s="78">
        <v>99.8</v>
      </c>
      <c r="K37" s="78">
        <v>100.7</v>
      </c>
      <c r="L37" s="78">
        <v>99.6</v>
      </c>
      <c r="M37" s="78">
        <v>100</v>
      </c>
      <c r="N37" s="78">
        <v>100.9</v>
      </c>
      <c r="O37" s="78">
        <v>99.7</v>
      </c>
      <c r="P37" s="78">
        <v>100.5</v>
      </c>
      <c r="Q37" s="78">
        <v>101</v>
      </c>
    </row>
    <row r="38" spans="1:17" ht="22.5" customHeight="1">
      <c r="A38" s="2">
        <v>14</v>
      </c>
      <c r="B38" s="1" t="s">
        <v>58</v>
      </c>
      <c r="C38" s="2" t="s">
        <v>21</v>
      </c>
      <c r="D38" s="78">
        <v>15343.37</v>
      </c>
      <c r="E38" s="78">
        <v>16015.7</v>
      </c>
      <c r="F38" s="78">
        <v>18010.2</v>
      </c>
      <c r="G38" s="78">
        <v>18231.4</v>
      </c>
      <c r="H38" s="78">
        <v>18968.2</v>
      </c>
      <c r="I38" s="78">
        <v>19394.2</v>
      </c>
      <c r="J38" s="78">
        <v>19907.8</v>
      </c>
      <c r="K38" s="78">
        <v>20110</v>
      </c>
      <c r="L38" s="78">
        <v>20369.1</v>
      </c>
      <c r="M38" s="78">
        <v>21001.7</v>
      </c>
      <c r="N38" s="78">
        <v>21398.8</v>
      </c>
      <c r="O38" s="78">
        <v>21473.6</v>
      </c>
      <c r="P38" s="78">
        <v>22213.8</v>
      </c>
      <c r="Q38" s="78">
        <v>22805.9</v>
      </c>
    </row>
    <row r="39" spans="1:17" ht="23.25" customHeight="1">
      <c r="A39" s="87">
        <v>15</v>
      </c>
      <c r="B39" s="111" t="s">
        <v>100</v>
      </c>
      <c r="C39" s="2" t="s">
        <v>55</v>
      </c>
      <c r="D39" s="77">
        <v>2873600</v>
      </c>
      <c r="E39" s="77">
        <v>3205800</v>
      </c>
      <c r="F39" s="77">
        <v>3687500</v>
      </c>
      <c r="G39" s="77">
        <v>3496200</v>
      </c>
      <c r="H39" s="77">
        <v>3615300</v>
      </c>
      <c r="I39" s="77">
        <v>3651100</v>
      </c>
      <c r="J39" s="77">
        <v>3703500</v>
      </c>
      <c r="K39" s="77">
        <v>3768500</v>
      </c>
      <c r="L39" s="77">
        <v>3814600</v>
      </c>
      <c r="M39" s="77">
        <v>3868300</v>
      </c>
      <c r="N39" s="77">
        <v>3922800</v>
      </c>
      <c r="O39" s="77">
        <v>3974800</v>
      </c>
      <c r="P39" s="77">
        <v>4089600</v>
      </c>
      <c r="Q39" s="77">
        <v>4240300</v>
      </c>
    </row>
    <row r="40" spans="1:17" ht="23.25" customHeight="1">
      <c r="A40" s="87"/>
      <c r="B40" s="111"/>
      <c r="C40" s="2" t="s">
        <v>6</v>
      </c>
      <c r="D40" s="78">
        <v>101.2</v>
      </c>
      <c r="E40" s="78">
        <f>E39/D39*100</f>
        <v>111.56041202672607</v>
      </c>
      <c r="F40" s="78">
        <f>F39/E39*100</f>
        <v>115.02589057333583</v>
      </c>
      <c r="G40" s="78">
        <f>G39/F39*100</f>
        <v>94.8122033898305</v>
      </c>
      <c r="H40" s="78">
        <f>H39/G39*100</f>
        <v>103.40655568903381</v>
      </c>
      <c r="I40" s="78">
        <f>I39/H39*100</f>
        <v>100.99023594169225</v>
      </c>
      <c r="J40" s="78">
        <f>J39/H39*100</f>
        <v>102.43963156584516</v>
      </c>
      <c r="K40" s="78">
        <f aca="true" t="shared" si="8" ref="K40:Q40">K39/H39*100</f>
        <v>104.2375459851188</v>
      </c>
      <c r="L40" s="78">
        <f t="shared" si="8"/>
        <v>104.47810248966066</v>
      </c>
      <c r="M40" s="78">
        <f t="shared" si="8"/>
        <v>104.44984474146078</v>
      </c>
      <c r="N40" s="78">
        <f t="shared" si="8"/>
        <v>104.09446729467957</v>
      </c>
      <c r="O40" s="78">
        <f t="shared" si="8"/>
        <v>104.19965396109683</v>
      </c>
      <c r="P40" s="78">
        <f t="shared" si="8"/>
        <v>105.72085929219554</v>
      </c>
      <c r="Q40" s="78">
        <f t="shared" si="8"/>
        <v>108.09370857550729</v>
      </c>
    </row>
    <row r="41" spans="1:17" ht="21" customHeight="1">
      <c r="A41" s="2">
        <v>16</v>
      </c>
      <c r="B41" s="1" t="s">
        <v>59</v>
      </c>
      <c r="C41" s="2" t="s">
        <v>55</v>
      </c>
      <c r="D41" s="77">
        <v>9095400</v>
      </c>
      <c r="E41" s="77">
        <v>8953300</v>
      </c>
      <c r="F41" s="77">
        <v>9518900</v>
      </c>
      <c r="G41" s="77">
        <v>9494800</v>
      </c>
      <c r="H41" s="77">
        <v>9925900</v>
      </c>
      <c r="I41" s="77">
        <v>10328000</v>
      </c>
      <c r="J41" s="77">
        <v>10419000</v>
      </c>
      <c r="K41" s="77">
        <v>10469700</v>
      </c>
      <c r="L41" s="77">
        <v>10845200</v>
      </c>
      <c r="M41" s="77">
        <v>10945400</v>
      </c>
      <c r="N41" s="77">
        <v>11054200</v>
      </c>
      <c r="O41" s="77">
        <v>11433500</v>
      </c>
      <c r="P41" s="77">
        <v>11504500</v>
      </c>
      <c r="Q41" s="77">
        <v>11683600</v>
      </c>
    </row>
    <row r="42" spans="1:17" ht="30">
      <c r="A42" s="2">
        <v>17</v>
      </c>
      <c r="B42" s="1" t="s">
        <v>60</v>
      </c>
      <c r="C42" s="2" t="s">
        <v>55</v>
      </c>
      <c r="D42" s="77">
        <v>-24500</v>
      </c>
      <c r="E42" s="77">
        <f>+E36-E41</f>
        <v>433000</v>
      </c>
      <c r="F42" s="77">
        <v>959600</v>
      </c>
      <c r="G42" s="77">
        <v>1016100</v>
      </c>
      <c r="H42" s="77">
        <v>909400</v>
      </c>
      <c r="I42" s="77">
        <v>645700</v>
      </c>
      <c r="J42" s="77">
        <v>847000</v>
      </c>
      <c r="K42" s="77">
        <v>912900</v>
      </c>
      <c r="L42" s="77">
        <v>566200</v>
      </c>
      <c r="M42" s="77">
        <v>825200</v>
      </c>
      <c r="N42" s="77">
        <v>950000</v>
      </c>
      <c r="O42" s="77">
        <v>478400</v>
      </c>
      <c r="P42" s="77">
        <v>828400</v>
      </c>
      <c r="Q42" s="77">
        <v>1000500</v>
      </c>
    </row>
    <row r="43" spans="1:17" ht="30">
      <c r="A43" s="2">
        <v>18</v>
      </c>
      <c r="B43" s="1" t="s">
        <v>61</v>
      </c>
      <c r="C43" s="2" t="s">
        <v>13</v>
      </c>
      <c r="D43" s="79" t="s">
        <v>120</v>
      </c>
      <c r="E43" s="79" t="s">
        <v>120</v>
      </c>
      <c r="F43" s="79" t="s">
        <v>120</v>
      </c>
      <c r="G43" s="79" t="s">
        <v>120</v>
      </c>
      <c r="H43" s="79" t="s">
        <v>120</v>
      </c>
      <c r="I43" s="79" t="s">
        <v>120</v>
      </c>
      <c r="J43" s="79" t="s">
        <v>120</v>
      </c>
      <c r="K43" s="79" t="s">
        <v>120</v>
      </c>
      <c r="L43" s="79" t="s">
        <v>120</v>
      </c>
      <c r="M43" s="79" t="s">
        <v>120</v>
      </c>
      <c r="N43" s="79" t="s">
        <v>120</v>
      </c>
      <c r="O43" s="79" t="s">
        <v>120</v>
      </c>
      <c r="P43" s="79" t="s">
        <v>120</v>
      </c>
      <c r="Q43" s="79" t="s">
        <v>120</v>
      </c>
    </row>
    <row r="44" spans="1:17" ht="30">
      <c r="A44" s="2">
        <v>19</v>
      </c>
      <c r="B44" s="1" t="s">
        <v>98</v>
      </c>
      <c r="C44" s="2" t="s">
        <v>62</v>
      </c>
      <c r="D44" s="79" t="s">
        <v>120</v>
      </c>
      <c r="E44" s="79" t="s">
        <v>120</v>
      </c>
      <c r="F44" s="79" t="s">
        <v>120</v>
      </c>
      <c r="G44" s="79" t="s">
        <v>120</v>
      </c>
      <c r="H44" s="79" t="s">
        <v>120</v>
      </c>
      <c r="I44" s="79" t="s">
        <v>120</v>
      </c>
      <c r="J44" s="79" t="s">
        <v>120</v>
      </c>
      <c r="K44" s="79" t="s">
        <v>120</v>
      </c>
      <c r="L44" s="79" t="s">
        <v>120</v>
      </c>
      <c r="M44" s="79" t="s">
        <v>120</v>
      </c>
      <c r="N44" s="79" t="s">
        <v>120</v>
      </c>
      <c r="O44" s="79" t="s">
        <v>120</v>
      </c>
      <c r="P44" s="79" t="s">
        <v>120</v>
      </c>
      <c r="Q44" s="79" t="s">
        <v>120</v>
      </c>
    </row>
    <row r="45" spans="1:17" ht="15.75">
      <c r="A45" s="87">
        <v>20</v>
      </c>
      <c r="B45" s="111" t="s">
        <v>26</v>
      </c>
      <c r="C45" s="2" t="s">
        <v>13</v>
      </c>
      <c r="D45" s="80">
        <v>21248.2</v>
      </c>
      <c r="E45" s="80">
        <v>24097.8</v>
      </c>
      <c r="F45" s="80">
        <v>28323.17</v>
      </c>
      <c r="G45" s="80">
        <v>30400.92</v>
      </c>
      <c r="H45" s="80">
        <v>31105.62</v>
      </c>
      <c r="I45" s="80">
        <v>31951.93</v>
      </c>
      <c r="J45" s="80">
        <v>32263.16</v>
      </c>
      <c r="K45" s="80">
        <v>32518.5</v>
      </c>
      <c r="L45" s="80">
        <v>32977.72</v>
      </c>
      <c r="M45" s="80">
        <v>33384.99</v>
      </c>
      <c r="N45" s="80">
        <v>33884.36</v>
      </c>
      <c r="O45" s="80">
        <v>34175.46</v>
      </c>
      <c r="P45" s="80">
        <v>34602.34</v>
      </c>
      <c r="Q45" s="80">
        <v>35489.68</v>
      </c>
    </row>
    <row r="46" spans="1:17" ht="15.75">
      <c r="A46" s="87"/>
      <c r="B46" s="111"/>
      <c r="C46" s="2" t="s">
        <v>6</v>
      </c>
      <c r="D46" s="80">
        <v>106.6</v>
      </c>
      <c r="E46" s="80">
        <v>113.4</v>
      </c>
      <c r="F46" s="80">
        <v>106.6</v>
      </c>
      <c r="G46" s="80">
        <v>107.3</v>
      </c>
      <c r="H46" s="80">
        <v>102.3</v>
      </c>
      <c r="I46" s="80">
        <v>102.7</v>
      </c>
      <c r="J46" s="80">
        <v>103.7</v>
      </c>
      <c r="K46" s="80">
        <v>104.5</v>
      </c>
      <c r="L46" s="80">
        <v>103.2</v>
      </c>
      <c r="M46" s="80">
        <v>103.5</v>
      </c>
      <c r="N46" s="80">
        <v>104.2</v>
      </c>
      <c r="O46" s="80">
        <v>103.6</v>
      </c>
      <c r="P46" s="80">
        <v>103.6</v>
      </c>
      <c r="Q46" s="80">
        <v>104.7</v>
      </c>
    </row>
    <row r="47" spans="1:17" ht="28.5" customHeight="1">
      <c r="A47" s="109" t="s">
        <v>63</v>
      </c>
      <c r="B47" s="110"/>
      <c r="C47" s="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.75">
      <c r="A48" s="87">
        <v>21</v>
      </c>
      <c r="B48" s="111" t="s">
        <v>99</v>
      </c>
      <c r="C48" s="2" t="s">
        <v>41</v>
      </c>
      <c r="D48" s="28">
        <v>11380</v>
      </c>
      <c r="E48" s="44">
        <v>11088</v>
      </c>
      <c r="F48" s="44">
        <v>10600</v>
      </c>
      <c r="G48" s="44">
        <v>9730</v>
      </c>
      <c r="H48" s="28">
        <v>9590</v>
      </c>
      <c r="I48" s="45">
        <v>9480</v>
      </c>
      <c r="J48" s="45">
        <v>9540</v>
      </c>
      <c r="K48" s="45">
        <v>9570</v>
      </c>
      <c r="L48" s="45">
        <v>9460</v>
      </c>
      <c r="M48" s="45">
        <v>9540</v>
      </c>
      <c r="N48" s="45">
        <v>9570</v>
      </c>
      <c r="O48" s="45">
        <v>9460</v>
      </c>
      <c r="P48" s="45">
        <v>9540</v>
      </c>
      <c r="Q48" s="45">
        <v>9570</v>
      </c>
    </row>
    <row r="49" spans="1:17" ht="15.75">
      <c r="A49" s="87"/>
      <c r="B49" s="111"/>
      <c r="C49" s="2" t="s">
        <v>6</v>
      </c>
      <c r="D49" s="28">
        <v>98.99</v>
      </c>
      <c r="E49" s="46">
        <f>E48/D48*100</f>
        <v>97.4340949033392</v>
      </c>
      <c r="F49" s="46">
        <f>F48/E48*100</f>
        <v>95.5988455988456</v>
      </c>
      <c r="G49" s="46">
        <f>G48/F48*100</f>
        <v>91.79245283018868</v>
      </c>
      <c r="H49" s="46">
        <f>H48/G48*100</f>
        <v>98.56115107913669</v>
      </c>
      <c r="I49" s="47">
        <f>I48/H48*100</f>
        <v>98.85297184567257</v>
      </c>
      <c r="J49" s="47">
        <f>J48/H48*100</f>
        <v>99.47862356621481</v>
      </c>
      <c r="K49" s="47">
        <f aca="true" t="shared" si="9" ref="K49:Q49">K48/H48*100</f>
        <v>99.79144942648593</v>
      </c>
      <c r="L49" s="47">
        <f t="shared" si="9"/>
        <v>99.78902953586498</v>
      </c>
      <c r="M49" s="48">
        <f t="shared" si="9"/>
        <v>100</v>
      </c>
      <c r="N49" s="47">
        <f t="shared" si="9"/>
        <v>100</v>
      </c>
      <c r="O49" s="47">
        <f t="shared" si="9"/>
        <v>100</v>
      </c>
      <c r="P49" s="48">
        <f t="shared" si="9"/>
        <v>100</v>
      </c>
      <c r="Q49" s="47">
        <f t="shared" si="9"/>
        <v>100</v>
      </c>
    </row>
    <row r="50" spans="1:17" ht="15.75">
      <c r="A50" s="88">
        <v>22</v>
      </c>
      <c r="B50" s="117" t="s">
        <v>103</v>
      </c>
      <c r="C50" s="2" t="s">
        <v>41</v>
      </c>
      <c r="D50" s="28">
        <v>1596</v>
      </c>
      <c r="E50" s="49">
        <v>1630</v>
      </c>
      <c r="F50" s="49">
        <v>1580</v>
      </c>
      <c r="G50" s="49">
        <v>1000</v>
      </c>
      <c r="H50" s="28">
        <v>990</v>
      </c>
      <c r="I50" s="28">
        <v>950</v>
      </c>
      <c r="J50" s="28">
        <v>990</v>
      </c>
      <c r="K50" s="28">
        <v>1010</v>
      </c>
      <c r="L50" s="28">
        <v>930</v>
      </c>
      <c r="M50" s="44">
        <v>990</v>
      </c>
      <c r="N50" s="28">
        <v>1010</v>
      </c>
      <c r="O50" s="28">
        <v>930</v>
      </c>
      <c r="P50" s="44">
        <v>990</v>
      </c>
      <c r="Q50" s="28">
        <v>1010</v>
      </c>
    </row>
    <row r="51" spans="1:17" ht="15.75">
      <c r="A51" s="89"/>
      <c r="B51" s="118"/>
      <c r="C51" s="2" t="s">
        <v>6</v>
      </c>
      <c r="D51" s="28">
        <v>98.1</v>
      </c>
      <c r="E51" s="50">
        <f>E50/D50*100</f>
        <v>102.13032581453633</v>
      </c>
      <c r="F51" s="50">
        <f>F50/E50*100</f>
        <v>96.93251533742331</v>
      </c>
      <c r="G51" s="50">
        <f>G50/F50*100</f>
        <v>63.29113924050633</v>
      </c>
      <c r="H51" s="46">
        <f>H50/G50*100</f>
        <v>99</v>
      </c>
      <c r="I51" s="47">
        <f>I50/H50*100</f>
        <v>95.95959595959596</v>
      </c>
      <c r="J51" s="47">
        <f>J50/H50*100</f>
        <v>100</v>
      </c>
      <c r="K51" s="47">
        <f aca="true" t="shared" si="10" ref="K51:Q51">K50/H50*100</f>
        <v>102.020202020202</v>
      </c>
      <c r="L51" s="47">
        <f t="shared" si="10"/>
        <v>97.89473684210527</v>
      </c>
      <c r="M51" s="48">
        <f t="shared" si="10"/>
        <v>100</v>
      </c>
      <c r="N51" s="47">
        <f t="shared" si="10"/>
        <v>100</v>
      </c>
      <c r="O51" s="47">
        <f t="shared" si="10"/>
        <v>100</v>
      </c>
      <c r="P51" s="48">
        <f t="shared" si="10"/>
        <v>100</v>
      </c>
      <c r="Q51" s="47">
        <f t="shared" si="10"/>
        <v>100</v>
      </c>
    </row>
    <row r="52" spans="1:17" ht="36" customHeight="1">
      <c r="A52" s="2">
        <v>23</v>
      </c>
      <c r="B52" s="1" t="s">
        <v>101</v>
      </c>
      <c r="C52" s="2" t="s">
        <v>41</v>
      </c>
      <c r="D52" s="28">
        <v>1628</v>
      </c>
      <c r="E52" s="51">
        <v>1570</v>
      </c>
      <c r="F52" s="51">
        <v>1435</v>
      </c>
      <c r="G52" s="51">
        <v>1147</v>
      </c>
      <c r="H52" s="28">
        <v>1117</v>
      </c>
      <c r="I52" s="28">
        <v>1077</v>
      </c>
      <c r="J52" s="28">
        <v>1085</v>
      </c>
      <c r="K52" s="28">
        <v>1090</v>
      </c>
      <c r="L52" s="28">
        <v>1070</v>
      </c>
      <c r="M52" s="44">
        <v>1080</v>
      </c>
      <c r="N52" s="28">
        <v>1085</v>
      </c>
      <c r="O52" s="28">
        <v>1060</v>
      </c>
      <c r="P52" s="44">
        <v>1065</v>
      </c>
      <c r="Q52" s="28">
        <v>1070</v>
      </c>
    </row>
    <row r="53" spans="1:17" ht="30">
      <c r="A53" s="20">
        <v>24</v>
      </c>
      <c r="B53" s="10" t="s">
        <v>42</v>
      </c>
      <c r="C53" s="2" t="s">
        <v>41</v>
      </c>
      <c r="D53" s="44">
        <f>D52-E52</f>
        <v>58</v>
      </c>
      <c r="E53" s="44">
        <f>E52-F52</f>
        <v>135</v>
      </c>
      <c r="F53" s="44">
        <f>F52-G52</f>
        <v>288</v>
      </c>
      <c r="G53" s="44">
        <f>G52-H52</f>
        <v>30</v>
      </c>
      <c r="H53" s="44">
        <f>H52-I52</f>
        <v>40</v>
      </c>
      <c r="I53" s="44">
        <f>H52-I52</f>
        <v>40</v>
      </c>
      <c r="J53" s="44">
        <f>H52-J52</f>
        <v>32</v>
      </c>
      <c r="K53" s="28">
        <f aca="true" t="shared" si="11" ref="K53:Q53">H52-K52</f>
        <v>27</v>
      </c>
      <c r="L53" s="28">
        <f t="shared" si="11"/>
        <v>7</v>
      </c>
      <c r="M53" s="44">
        <f t="shared" si="11"/>
        <v>5</v>
      </c>
      <c r="N53" s="28">
        <f t="shared" si="11"/>
        <v>5</v>
      </c>
      <c r="O53" s="28">
        <f t="shared" si="11"/>
        <v>10</v>
      </c>
      <c r="P53" s="44">
        <f t="shared" si="11"/>
        <v>15</v>
      </c>
      <c r="Q53" s="28">
        <f t="shared" si="11"/>
        <v>15</v>
      </c>
    </row>
    <row r="54" spans="1:17" ht="29.25" customHeight="1">
      <c r="A54" s="109" t="s">
        <v>76</v>
      </c>
      <c r="B54" s="110"/>
      <c r="C54" s="2"/>
      <c r="D54" s="28"/>
      <c r="E54" s="44"/>
      <c r="F54" s="28"/>
      <c r="G54" s="28"/>
      <c r="H54" s="28"/>
      <c r="I54" s="28"/>
      <c r="J54" s="28"/>
      <c r="K54" s="28"/>
      <c r="L54" s="28"/>
      <c r="M54" s="44"/>
      <c r="N54" s="28"/>
      <c r="O54" s="28"/>
      <c r="P54" s="44"/>
      <c r="Q54" s="28"/>
    </row>
    <row r="55" spans="1:17" ht="30">
      <c r="A55" s="2">
        <v>25</v>
      </c>
      <c r="B55" s="1" t="s">
        <v>65</v>
      </c>
      <c r="C55" s="2" t="s">
        <v>64</v>
      </c>
      <c r="D55" s="28">
        <v>16500</v>
      </c>
      <c r="E55" s="44">
        <v>16600</v>
      </c>
      <c r="F55" s="44">
        <v>16100</v>
      </c>
      <c r="G55" s="44">
        <v>15470</v>
      </c>
      <c r="H55" s="28">
        <v>15450</v>
      </c>
      <c r="I55" s="28">
        <v>15450</v>
      </c>
      <c r="J55" s="28">
        <v>15470</v>
      </c>
      <c r="K55" s="28">
        <v>15490</v>
      </c>
      <c r="L55" s="28">
        <v>15470</v>
      </c>
      <c r="M55" s="44">
        <v>15490</v>
      </c>
      <c r="N55" s="28">
        <v>15510</v>
      </c>
      <c r="O55" s="28">
        <v>15510</v>
      </c>
      <c r="P55" s="44">
        <v>15530</v>
      </c>
      <c r="Q55" s="28">
        <v>15600</v>
      </c>
    </row>
    <row r="56" spans="1:17" ht="30">
      <c r="A56" s="2">
        <v>26</v>
      </c>
      <c r="B56" s="1" t="s">
        <v>66</v>
      </c>
      <c r="C56" s="2" t="s">
        <v>7</v>
      </c>
      <c r="D56" s="28">
        <v>60.3</v>
      </c>
      <c r="E56" s="46">
        <f aca="true" t="shared" si="12" ref="E56:Q56">E55/E58*100</f>
        <v>62.43183271277596</v>
      </c>
      <c r="F56" s="46">
        <f t="shared" si="12"/>
        <v>62.65078994474278</v>
      </c>
      <c r="G56" s="46">
        <f t="shared" si="12"/>
        <v>62.133504699172626</v>
      </c>
      <c r="H56" s="46">
        <f t="shared" si="12"/>
        <v>63.40542537037797</v>
      </c>
      <c r="I56" s="46">
        <f t="shared" si="12"/>
        <v>64.40988868970693</v>
      </c>
      <c r="J56" s="46">
        <f t="shared" si="12"/>
        <v>63.487503590922145</v>
      </c>
      <c r="K56" s="46">
        <f t="shared" si="12"/>
        <v>62.81682144450302</v>
      </c>
      <c r="L56" s="46">
        <f t="shared" si="12"/>
        <v>63.73074071022493</v>
      </c>
      <c r="M56" s="46">
        <f t="shared" si="12"/>
        <v>63.05719519641767</v>
      </c>
      <c r="N56" s="46">
        <f t="shared" si="12"/>
        <v>62.39189026107245</v>
      </c>
      <c r="O56" s="46">
        <f t="shared" si="12"/>
        <v>62.39189026107245</v>
      </c>
      <c r="P56" s="46">
        <f t="shared" si="12"/>
        <v>62.44471250502613</v>
      </c>
      <c r="Q56" s="46">
        <f t="shared" si="12"/>
        <v>62.643055053608</v>
      </c>
    </row>
    <row r="57" spans="1:17" ht="15.75">
      <c r="A57" s="2">
        <v>27</v>
      </c>
      <c r="B57" s="1" t="s">
        <v>67</v>
      </c>
      <c r="C57" s="2" t="s">
        <v>68</v>
      </c>
      <c r="D57" s="28">
        <v>10534</v>
      </c>
      <c r="E57" s="44">
        <v>9522</v>
      </c>
      <c r="F57" s="52">
        <v>8929</v>
      </c>
      <c r="G57" s="52">
        <v>8806</v>
      </c>
      <c r="H57" s="28">
        <v>8334</v>
      </c>
      <c r="I57" s="28">
        <v>8237</v>
      </c>
      <c r="J57" s="52">
        <v>8607</v>
      </c>
      <c r="K57" s="53">
        <v>8907</v>
      </c>
      <c r="L57" s="28">
        <v>8570</v>
      </c>
      <c r="M57" s="44">
        <v>8878</v>
      </c>
      <c r="N57" s="28">
        <v>9150</v>
      </c>
      <c r="O57" s="28">
        <v>9150</v>
      </c>
      <c r="P57" s="44">
        <v>9165</v>
      </c>
      <c r="Q57" s="28">
        <v>9150</v>
      </c>
    </row>
    <row r="58" spans="1:17" ht="15.75">
      <c r="A58" s="2">
        <v>28</v>
      </c>
      <c r="B58" s="1" t="s">
        <v>69</v>
      </c>
      <c r="C58" s="2" t="s">
        <v>41</v>
      </c>
      <c r="D58" s="28">
        <v>27376</v>
      </c>
      <c r="E58" s="44">
        <v>26589</v>
      </c>
      <c r="F58" s="44">
        <v>25698</v>
      </c>
      <c r="G58" s="44">
        <v>24898</v>
      </c>
      <c r="H58" s="28">
        <v>24367</v>
      </c>
      <c r="I58" s="28">
        <v>23987</v>
      </c>
      <c r="J58" s="44">
        <v>24367</v>
      </c>
      <c r="K58" s="28">
        <v>24659</v>
      </c>
      <c r="L58" s="28">
        <v>24274</v>
      </c>
      <c r="M58" s="44">
        <v>24565</v>
      </c>
      <c r="N58" s="28">
        <v>24859</v>
      </c>
      <c r="O58" s="28">
        <v>24859</v>
      </c>
      <c r="P58" s="44">
        <v>24870</v>
      </c>
      <c r="Q58" s="28">
        <v>24903</v>
      </c>
    </row>
    <row r="59" spans="1:17" ht="45">
      <c r="A59" s="2">
        <v>29</v>
      </c>
      <c r="B59" s="1" t="s">
        <v>70</v>
      </c>
      <c r="C59" s="2" t="s">
        <v>7</v>
      </c>
      <c r="D59" s="28">
        <v>98.8</v>
      </c>
      <c r="E59" s="44">
        <v>98.2</v>
      </c>
      <c r="F59" s="54">
        <v>97.4</v>
      </c>
      <c r="G59" s="44">
        <v>97.5</v>
      </c>
      <c r="H59" s="28">
        <v>97.6</v>
      </c>
      <c r="I59" s="28">
        <v>98.7</v>
      </c>
      <c r="J59" s="28">
        <v>98.8</v>
      </c>
      <c r="K59" s="28">
        <v>98.9</v>
      </c>
      <c r="L59" s="55">
        <v>99</v>
      </c>
      <c r="M59" s="44">
        <v>99.1</v>
      </c>
      <c r="N59" s="28">
        <v>99.2</v>
      </c>
      <c r="O59" s="28">
        <v>99.2</v>
      </c>
      <c r="P59" s="44">
        <v>99.3</v>
      </c>
      <c r="Q59" s="55">
        <v>99.4</v>
      </c>
    </row>
    <row r="60" spans="1:17" ht="30">
      <c r="A60" s="2">
        <v>30</v>
      </c>
      <c r="B60" s="1" t="s">
        <v>72</v>
      </c>
      <c r="C60" s="2" t="s">
        <v>41</v>
      </c>
      <c r="D60" s="27">
        <v>40339</v>
      </c>
      <c r="E60" s="56" t="s">
        <v>120</v>
      </c>
      <c r="F60" s="56" t="s">
        <v>120</v>
      </c>
      <c r="G60" s="56" t="s">
        <v>120</v>
      </c>
      <c r="H60" s="57" t="s">
        <v>120</v>
      </c>
      <c r="I60" s="57" t="s">
        <v>120</v>
      </c>
      <c r="J60" s="57" t="s">
        <v>120</v>
      </c>
      <c r="K60" s="57" t="s">
        <v>120</v>
      </c>
      <c r="L60" s="57" t="s">
        <v>120</v>
      </c>
      <c r="M60" s="56" t="s">
        <v>120</v>
      </c>
      <c r="N60" s="57" t="s">
        <v>120</v>
      </c>
      <c r="O60" s="57" t="s">
        <v>120</v>
      </c>
      <c r="P60" s="56" t="s">
        <v>120</v>
      </c>
      <c r="Q60" s="57" t="s">
        <v>120</v>
      </c>
    </row>
    <row r="61" spans="1:17" ht="15.75">
      <c r="A61" s="2">
        <v>31</v>
      </c>
      <c r="B61" s="1" t="s">
        <v>77</v>
      </c>
      <c r="C61" s="2" t="s">
        <v>41</v>
      </c>
      <c r="D61" s="27">
        <v>630</v>
      </c>
      <c r="E61" s="56" t="s">
        <v>120</v>
      </c>
      <c r="F61" s="56" t="s">
        <v>120</v>
      </c>
      <c r="G61" s="56" t="s">
        <v>120</v>
      </c>
      <c r="H61" s="57" t="s">
        <v>120</v>
      </c>
      <c r="I61" s="57" t="s">
        <v>120</v>
      </c>
      <c r="J61" s="57" t="s">
        <v>120</v>
      </c>
      <c r="K61" s="57" t="s">
        <v>120</v>
      </c>
      <c r="L61" s="57" t="s">
        <v>120</v>
      </c>
      <c r="M61" s="56" t="s">
        <v>120</v>
      </c>
      <c r="N61" s="57" t="s">
        <v>120</v>
      </c>
      <c r="O61" s="57" t="s">
        <v>120</v>
      </c>
      <c r="P61" s="56" t="s">
        <v>120</v>
      </c>
      <c r="Q61" s="57" t="s">
        <v>120</v>
      </c>
    </row>
    <row r="62" spans="1:17" ht="30.75" customHeight="1">
      <c r="A62" s="2">
        <v>32</v>
      </c>
      <c r="B62" s="1" t="s">
        <v>71</v>
      </c>
      <c r="C62" s="2" t="s">
        <v>41</v>
      </c>
      <c r="D62" s="28">
        <v>472</v>
      </c>
      <c r="E62" s="44">
        <v>492</v>
      </c>
      <c r="F62" s="44">
        <v>692</v>
      </c>
      <c r="G62" s="44">
        <v>639</v>
      </c>
      <c r="H62" s="28">
        <v>617</v>
      </c>
      <c r="I62" s="28">
        <v>616</v>
      </c>
      <c r="J62" s="28">
        <v>570</v>
      </c>
      <c r="K62" s="28">
        <v>547</v>
      </c>
      <c r="L62" s="28">
        <v>570</v>
      </c>
      <c r="M62" s="44">
        <v>559</v>
      </c>
      <c r="N62" s="28">
        <v>517</v>
      </c>
      <c r="O62" s="28">
        <v>559</v>
      </c>
      <c r="P62" s="44">
        <v>523</v>
      </c>
      <c r="Q62" s="28">
        <v>497</v>
      </c>
    </row>
    <row r="63" spans="1:17" ht="30.75" customHeight="1">
      <c r="A63" s="9">
        <v>33</v>
      </c>
      <c r="B63" s="8" t="s">
        <v>74</v>
      </c>
      <c r="C63" s="9" t="s">
        <v>7</v>
      </c>
      <c r="D63" s="27">
        <v>1.6</v>
      </c>
      <c r="E63" s="56" t="s">
        <v>120</v>
      </c>
      <c r="F63" s="56" t="s">
        <v>120</v>
      </c>
      <c r="G63" s="56" t="s">
        <v>120</v>
      </c>
      <c r="H63" s="57" t="s">
        <v>120</v>
      </c>
      <c r="I63" s="57" t="s">
        <v>120</v>
      </c>
      <c r="J63" s="57" t="s">
        <v>120</v>
      </c>
      <c r="K63" s="57" t="s">
        <v>120</v>
      </c>
      <c r="L63" s="57" t="s">
        <v>120</v>
      </c>
      <c r="M63" s="56" t="s">
        <v>120</v>
      </c>
      <c r="N63" s="57" t="s">
        <v>120</v>
      </c>
      <c r="O63" s="57" t="s">
        <v>120</v>
      </c>
      <c r="P63" s="56" t="s">
        <v>120</v>
      </c>
      <c r="Q63" s="57" t="s">
        <v>120</v>
      </c>
    </row>
    <row r="64" spans="1:17" ht="45.75" customHeight="1">
      <c r="A64" s="2">
        <v>34</v>
      </c>
      <c r="B64" s="1" t="s">
        <v>73</v>
      </c>
      <c r="C64" s="2" t="s">
        <v>7</v>
      </c>
      <c r="D64" s="27">
        <v>1.2</v>
      </c>
      <c r="E64" s="36">
        <v>1.8</v>
      </c>
      <c r="F64" s="36">
        <v>2.6</v>
      </c>
      <c r="G64" s="36">
        <v>2.5</v>
      </c>
      <c r="H64" s="27">
        <v>2.4</v>
      </c>
      <c r="I64" s="57" t="s">
        <v>120</v>
      </c>
      <c r="J64" s="57" t="s">
        <v>120</v>
      </c>
      <c r="K64" s="57" t="s">
        <v>120</v>
      </c>
      <c r="L64" s="57" t="s">
        <v>120</v>
      </c>
      <c r="M64" s="56" t="s">
        <v>120</v>
      </c>
      <c r="N64" s="57" t="s">
        <v>120</v>
      </c>
      <c r="O64" s="57" t="s">
        <v>120</v>
      </c>
      <c r="P64" s="56" t="s">
        <v>120</v>
      </c>
      <c r="Q64" s="57" t="s">
        <v>120</v>
      </c>
    </row>
    <row r="65" spans="1:17" ht="65.25" customHeight="1">
      <c r="A65" s="16">
        <v>35</v>
      </c>
      <c r="B65" s="15" t="s">
        <v>107</v>
      </c>
      <c r="C65" s="16" t="s">
        <v>7</v>
      </c>
      <c r="D65" s="28">
        <v>5.65</v>
      </c>
      <c r="E65" s="46">
        <f aca="true" t="shared" si="13" ref="E65:Q65">E50/E58*100</f>
        <v>6.130354657941254</v>
      </c>
      <c r="F65" s="46">
        <f t="shared" si="13"/>
        <v>6.14833839209277</v>
      </c>
      <c r="G65" s="46">
        <f t="shared" si="13"/>
        <v>4.0163868583822</v>
      </c>
      <c r="H65" s="46">
        <f t="shared" si="13"/>
        <v>4.062871916936841</v>
      </c>
      <c r="I65" s="46">
        <f t="shared" si="13"/>
        <v>3.9604785925709765</v>
      </c>
      <c r="J65" s="46">
        <f t="shared" si="13"/>
        <v>4.062871916936841</v>
      </c>
      <c r="K65" s="46">
        <f t="shared" si="13"/>
        <v>4.095867634535058</v>
      </c>
      <c r="L65" s="46">
        <f t="shared" si="13"/>
        <v>3.831259784131169</v>
      </c>
      <c r="M65" s="46">
        <f t="shared" si="13"/>
        <v>4.0301241603908</v>
      </c>
      <c r="N65" s="46">
        <f t="shared" si="13"/>
        <v>4.0629148396958845</v>
      </c>
      <c r="O65" s="46">
        <f t="shared" si="13"/>
        <v>3.74109980288829</v>
      </c>
      <c r="P65" s="46">
        <f t="shared" si="13"/>
        <v>3.9806996381182147</v>
      </c>
      <c r="Q65" s="46">
        <f t="shared" si="13"/>
        <v>4.055736256675903</v>
      </c>
    </row>
    <row r="66" spans="1:17" ht="30.75" customHeight="1">
      <c r="A66" s="92" t="s">
        <v>109</v>
      </c>
      <c r="B66" s="93"/>
      <c r="C66" s="2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ht="18.75" customHeight="1">
      <c r="A67" s="87">
        <v>36</v>
      </c>
      <c r="B67" s="111" t="s">
        <v>22</v>
      </c>
      <c r="C67" s="2" t="s">
        <v>30</v>
      </c>
      <c r="D67" s="78">
        <v>5243</v>
      </c>
      <c r="E67" s="78">
        <v>4899.9</v>
      </c>
      <c r="F67" s="78">
        <v>5411</v>
      </c>
      <c r="G67" s="78">
        <v>5312</v>
      </c>
      <c r="H67" s="78">
        <v>5530</v>
      </c>
      <c r="I67" s="78">
        <v>5780</v>
      </c>
      <c r="J67" s="78">
        <v>5796</v>
      </c>
      <c r="K67" s="78">
        <v>5801</v>
      </c>
      <c r="L67" s="78">
        <v>6058</v>
      </c>
      <c r="M67" s="78">
        <v>6076</v>
      </c>
      <c r="N67" s="78">
        <v>6089</v>
      </c>
      <c r="O67" s="78">
        <v>6380</v>
      </c>
      <c r="P67" s="78">
        <v>6410</v>
      </c>
      <c r="Q67" s="78">
        <v>6452</v>
      </c>
    </row>
    <row r="68" spans="1:17" ht="30.75" customHeight="1">
      <c r="A68" s="87"/>
      <c r="B68" s="111"/>
      <c r="C68" s="4" t="s">
        <v>24</v>
      </c>
      <c r="D68" s="78">
        <v>100.9</v>
      </c>
      <c r="E68" s="78">
        <v>86.77</v>
      </c>
      <c r="F68" s="78">
        <v>95.4</v>
      </c>
      <c r="G68" s="78">
        <v>91.32</v>
      </c>
      <c r="H68" s="78">
        <v>100</v>
      </c>
      <c r="I68" s="78">
        <v>100.5</v>
      </c>
      <c r="J68" s="78">
        <v>100.78</v>
      </c>
      <c r="K68" s="78">
        <v>100.87</v>
      </c>
      <c r="L68" s="78">
        <v>100.88</v>
      </c>
      <c r="M68" s="78">
        <v>100.99</v>
      </c>
      <c r="N68" s="78">
        <v>101.02</v>
      </c>
      <c r="O68" s="78">
        <v>101.26</v>
      </c>
      <c r="P68" s="78">
        <v>101.63</v>
      </c>
      <c r="Q68" s="78">
        <v>101.98</v>
      </c>
    </row>
    <row r="69" spans="1:17" ht="18.75" customHeight="1">
      <c r="A69" s="88">
        <v>37</v>
      </c>
      <c r="B69" s="117" t="s">
        <v>102</v>
      </c>
      <c r="C69" s="2" t="s">
        <v>40</v>
      </c>
      <c r="D69" s="77">
        <v>1643550</v>
      </c>
      <c r="E69" s="77">
        <v>1725000</v>
      </c>
      <c r="F69" s="77">
        <v>2220000</v>
      </c>
      <c r="G69" s="77">
        <v>2230000</v>
      </c>
      <c r="H69" s="77">
        <v>2235000</v>
      </c>
      <c r="I69" s="77">
        <v>2235000</v>
      </c>
      <c r="J69" s="77">
        <v>2240000</v>
      </c>
      <c r="K69" s="77">
        <v>2245000</v>
      </c>
      <c r="L69" s="77">
        <v>2245000</v>
      </c>
      <c r="M69" s="77">
        <v>2250000</v>
      </c>
      <c r="N69" s="77">
        <v>2255000</v>
      </c>
      <c r="O69" s="77">
        <v>2255000</v>
      </c>
      <c r="P69" s="77">
        <v>2260000</v>
      </c>
      <c r="Q69" s="77">
        <v>2265000</v>
      </c>
    </row>
    <row r="70" spans="1:17" ht="30.75" customHeight="1">
      <c r="A70" s="89"/>
      <c r="B70" s="118"/>
      <c r="C70" s="2" t="s">
        <v>6</v>
      </c>
      <c r="D70" s="78">
        <v>100.9</v>
      </c>
      <c r="E70" s="78">
        <v>104.9</v>
      </c>
      <c r="F70" s="78">
        <v>104.8</v>
      </c>
      <c r="G70" s="78">
        <f>G69/F69*100</f>
        <v>100.45045045045045</v>
      </c>
      <c r="H70" s="78">
        <f>H69/G69*100</f>
        <v>100.22421524663676</v>
      </c>
      <c r="I70" s="78">
        <f>I69/H69*100</f>
        <v>100</v>
      </c>
      <c r="J70" s="78">
        <f>J69/I69*100</f>
        <v>100.22371364653245</v>
      </c>
      <c r="K70" s="78">
        <f>K69/J69*100</f>
        <v>100.22321428571428</v>
      </c>
      <c r="L70" s="78">
        <f aca="true" t="shared" si="14" ref="L70:Q70">L69/I69*100</f>
        <v>100.44742729306489</v>
      </c>
      <c r="M70" s="78">
        <f t="shared" si="14"/>
        <v>100.44642857142858</v>
      </c>
      <c r="N70" s="78">
        <f t="shared" si="14"/>
        <v>100.44543429844097</v>
      </c>
      <c r="O70" s="78">
        <f t="shared" si="14"/>
        <v>100.44543429844097</v>
      </c>
      <c r="P70" s="78">
        <f t="shared" si="14"/>
        <v>100.44444444444444</v>
      </c>
      <c r="Q70" s="78">
        <f t="shared" si="14"/>
        <v>100.44345898004434</v>
      </c>
    </row>
    <row r="71" spans="1:17" ht="18.75" customHeight="1">
      <c r="A71" s="2">
        <v>38</v>
      </c>
      <c r="B71" s="1" t="s">
        <v>10</v>
      </c>
      <c r="C71" s="2" t="s">
        <v>7</v>
      </c>
      <c r="D71" s="78">
        <v>107.5</v>
      </c>
      <c r="E71" s="78">
        <v>107.7</v>
      </c>
      <c r="F71" s="78">
        <v>115.8</v>
      </c>
      <c r="G71" s="78">
        <v>107.52</v>
      </c>
      <c r="H71" s="78">
        <v>104.1</v>
      </c>
      <c r="I71" s="78">
        <v>104</v>
      </c>
      <c r="J71" s="78">
        <v>104</v>
      </c>
      <c r="K71" s="78">
        <v>104</v>
      </c>
      <c r="L71" s="78">
        <v>103.9</v>
      </c>
      <c r="M71" s="78">
        <v>103.8</v>
      </c>
      <c r="N71" s="78">
        <v>103.9</v>
      </c>
      <c r="O71" s="78">
        <v>104</v>
      </c>
      <c r="P71" s="78">
        <v>103.8</v>
      </c>
      <c r="Q71" s="78">
        <v>103.9</v>
      </c>
    </row>
    <row r="72" spans="1:17" ht="18.75" customHeight="1">
      <c r="A72" s="2">
        <v>39</v>
      </c>
      <c r="B72" s="1" t="s">
        <v>11</v>
      </c>
      <c r="C72" s="2" t="s">
        <v>7</v>
      </c>
      <c r="D72" s="78">
        <v>109.8</v>
      </c>
      <c r="E72" s="78">
        <v>111.9</v>
      </c>
      <c r="F72" s="78">
        <v>111.5</v>
      </c>
      <c r="G72" s="78">
        <v>104.5</v>
      </c>
      <c r="H72" s="78">
        <v>103.8</v>
      </c>
      <c r="I72" s="78">
        <v>104.3</v>
      </c>
      <c r="J72" s="78">
        <v>104</v>
      </c>
      <c r="K72" s="78">
        <v>104</v>
      </c>
      <c r="L72" s="78">
        <v>104</v>
      </c>
      <c r="M72" s="78">
        <v>104</v>
      </c>
      <c r="N72" s="78">
        <v>104</v>
      </c>
      <c r="O72" s="78">
        <v>104</v>
      </c>
      <c r="P72" s="78">
        <v>104</v>
      </c>
      <c r="Q72" s="78">
        <v>104</v>
      </c>
    </row>
    <row r="73" spans="1:17" ht="18.75" customHeight="1">
      <c r="A73" s="87">
        <v>40</v>
      </c>
      <c r="B73" s="111" t="s">
        <v>23</v>
      </c>
      <c r="C73" s="2" t="s">
        <v>30</v>
      </c>
      <c r="D73" s="78">
        <v>98.5</v>
      </c>
      <c r="E73" s="78">
        <v>93.8</v>
      </c>
      <c r="F73" s="78">
        <v>107</v>
      </c>
      <c r="G73" s="78">
        <v>112.4</v>
      </c>
      <c r="H73" s="78">
        <v>117.3</v>
      </c>
      <c r="I73" s="78">
        <v>122.3</v>
      </c>
      <c r="J73" s="78">
        <v>122.7</v>
      </c>
      <c r="K73" s="78">
        <v>123</v>
      </c>
      <c r="L73" s="78">
        <v>127.8</v>
      </c>
      <c r="M73" s="78">
        <v>128.6</v>
      </c>
      <c r="N73" s="78">
        <v>129.1</v>
      </c>
      <c r="O73" s="78">
        <v>134.2</v>
      </c>
      <c r="P73" s="78">
        <v>135.2</v>
      </c>
      <c r="Q73" s="78">
        <v>136.8</v>
      </c>
    </row>
    <row r="74" spans="1:17" ht="30.75" customHeight="1">
      <c r="A74" s="87"/>
      <c r="B74" s="111"/>
      <c r="C74" s="4" t="s">
        <v>43</v>
      </c>
      <c r="D74" s="78">
        <v>98.9</v>
      </c>
      <c r="E74" s="78">
        <v>89.8</v>
      </c>
      <c r="F74" s="78">
        <v>109.47</v>
      </c>
      <c r="G74" s="78">
        <v>97.7</v>
      </c>
      <c r="H74" s="78">
        <v>100.15</v>
      </c>
      <c r="I74" s="78">
        <v>100.06</v>
      </c>
      <c r="J74" s="78">
        <v>100.48</v>
      </c>
      <c r="K74" s="78">
        <v>100.73</v>
      </c>
      <c r="L74" s="78">
        <v>100.38</v>
      </c>
      <c r="M74" s="78">
        <v>100.78</v>
      </c>
      <c r="N74" s="78">
        <v>100.92</v>
      </c>
      <c r="O74" s="78">
        <v>100.87</v>
      </c>
      <c r="P74" s="78">
        <v>101.09</v>
      </c>
      <c r="Q74" s="78">
        <v>101.89</v>
      </c>
    </row>
    <row r="75" spans="1:17" ht="30.75" customHeight="1">
      <c r="A75" s="92" t="s">
        <v>110</v>
      </c>
      <c r="B75" s="93"/>
      <c r="C75" s="2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ht="30.75" customHeight="1">
      <c r="A76" s="84">
        <v>41</v>
      </c>
      <c r="B76" s="111" t="s">
        <v>25</v>
      </c>
      <c r="C76" s="2" t="s">
        <v>30</v>
      </c>
      <c r="D76" s="32">
        <v>4081.69</v>
      </c>
      <c r="E76" s="32">
        <v>5095.11</v>
      </c>
      <c r="F76" s="32">
        <v>4908.19</v>
      </c>
      <c r="G76" s="32">
        <v>7837.78</v>
      </c>
      <c r="H76" s="32">
        <v>8253.08</v>
      </c>
      <c r="I76" s="32">
        <v>8562.56</v>
      </c>
      <c r="J76" s="32">
        <v>8710.28</v>
      </c>
      <c r="K76" s="32">
        <v>8752.92</v>
      </c>
      <c r="L76" s="32">
        <v>8995.77</v>
      </c>
      <c r="M76" s="32">
        <v>9266.33</v>
      </c>
      <c r="N76" s="32">
        <v>9397.04</v>
      </c>
      <c r="O76" s="32">
        <v>9497.96</v>
      </c>
      <c r="P76" s="32">
        <v>9907.95</v>
      </c>
      <c r="Q76" s="32">
        <v>10074.59</v>
      </c>
    </row>
    <row r="77" spans="1:17" ht="30.75" customHeight="1">
      <c r="A77" s="85"/>
      <c r="B77" s="111"/>
      <c r="C77" s="2" t="s">
        <v>6</v>
      </c>
      <c r="D77" s="59">
        <v>80.94</v>
      </c>
      <c r="E77" s="59">
        <v>124.83</v>
      </c>
      <c r="F77" s="59">
        <v>96.33</v>
      </c>
      <c r="G77" s="59">
        <v>159.69</v>
      </c>
      <c r="H77" s="59">
        <v>105.3</v>
      </c>
      <c r="I77" s="59">
        <v>103.75</v>
      </c>
      <c r="J77" s="59">
        <v>105.54</v>
      </c>
      <c r="K77" s="59">
        <v>106.06</v>
      </c>
      <c r="L77" s="59">
        <v>105.06</v>
      </c>
      <c r="M77" s="59">
        <v>106.38</v>
      </c>
      <c r="N77" s="59">
        <v>107</v>
      </c>
      <c r="O77" s="59">
        <v>105.58</v>
      </c>
      <c r="P77" s="59">
        <v>106.92</v>
      </c>
      <c r="Q77" s="59">
        <v>107</v>
      </c>
    </row>
    <row r="78" spans="1:17" ht="20.25" customHeight="1">
      <c r="A78" s="85"/>
      <c r="B78" s="11" t="s">
        <v>56</v>
      </c>
      <c r="C78" s="2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20.25" customHeight="1">
      <c r="A79" s="85"/>
      <c r="B79" s="111" t="s">
        <v>28</v>
      </c>
      <c r="C79" s="2" t="s">
        <v>30</v>
      </c>
      <c r="D79" s="30">
        <v>2333.755</v>
      </c>
      <c r="E79" s="30">
        <v>3493.153</v>
      </c>
      <c r="F79" s="30">
        <v>3209.559</v>
      </c>
      <c r="G79" s="30">
        <v>5709.578</v>
      </c>
      <c r="H79" s="30">
        <v>6066.038</v>
      </c>
      <c r="I79" s="30">
        <v>6220.835</v>
      </c>
      <c r="J79" s="30">
        <v>6362.844</v>
      </c>
      <c r="K79" s="30">
        <v>6400.85</v>
      </c>
      <c r="L79" s="30">
        <v>6482.898</v>
      </c>
      <c r="M79" s="30">
        <v>6724.816</v>
      </c>
      <c r="N79" s="30">
        <v>6841.1</v>
      </c>
      <c r="O79" s="30">
        <v>6791.689</v>
      </c>
      <c r="P79" s="30">
        <v>7155.859</v>
      </c>
      <c r="Q79" s="30">
        <v>7292.371</v>
      </c>
    </row>
    <row r="80" spans="1:17" ht="20.25" customHeight="1">
      <c r="A80" s="85"/>
      <c r="B80" s="111"/>
      <c r="C80" s="2" t="s">
        <v>6</v>
      </c>
      <c r="D80" s="28">
        <v>73.3</v>
      </c>
      <c r="E80" s="60">
        <v>149.68</v>
      </c>
      <c r="F80" s="60">
        <v>91.88</v>
      </c>
      <c r="G80" s="60">
        <v>177.89</v>
      </c>
      <c r="H80" s="60">
        <v>106.24</v>
      </c>
      <c r="I80" s="60">
        <v>102.55</v>
      </c>
      <c r="J80" s="60">
        <v>104.89</v>
      </c>
      <c r="K80" s="60">
        <v>105.52</v>
      </c>
      <c r="L80" s="60">
        <v>104.21</v>
      </c>
      <c r="M80" s="60">
        <v>105.69</v>
      </c>
      <c r="N80" s="60">
        <v>107</v>
      </c>
      <c r="O80" s="60">
        <v>104.76</v>
      </c>
      <c r="P80" s="60">
        <v>106.41</v>
      </c>
      <c r="Q80" s="60">
        <v>107</v>
      </c>
    </row>
    <row r="81" spans="1:17" ht="20.25" customHeight="1">
      <c r="A81" s="85"/>
      <c r="B81" s="94" t="s">
        <v>29</v>
      </c>
      <c r="C81" s="19" t="s">
        <v>30</v>
      </c>
      <c r="D81" s="32">
        <v>701.23</v>
      </c>
      <c r="E81" s="32">
        <v>1004.15</v>
      </c>
      <c r="F81" s="32">
        <v>1149.9</v>
      </c>
      <c r="G81" s="32">
        <v>1589.91</v>
      </c>
      <c r="H81" s="28">
        <v>1648.75</v>
      </c>
      <c r="I81" s="28">
        <v>1779.46</v>
      </c>
      <c r="J81" s="28">
        <v>1784.61</v>
      </c>
      <c r="K81" s="28">
        <v>1788.68</v>
      </c>
      <c r="L81" s="28">
        <v>1921.91</v>
      </c>
      <c r="M81" s="28">
        <v>1949.37</v>
      </c>
      <c r="N81" s="28">
        <v>1962.62</v>
      </c>
      <c r="O81" s="28">
        <v>2089.82</v>
      </c>
      <c r="P81" s="28">
        <v>2133.8</v>
      </c>
      <c r="Q81" s="28">
        <v>2162.07</v>
      </c>
    </row>
    <row r="82" spans="1:17" ht="20.25" customHeight="1">
      <c r="A82" s="85"/>
      <c r="B82" s="94"/>
      <c r="C82" s="19" t="s">
        <v>6</v>
      </c>
      <c r="D82" s="61">
        <v>83.9</v>
      </c>
      <c r="E82" s="62">
        <v>143.2</v>
      </c>
      <c r="F82" s="62">
        <v>114.51</v>
      </c>
      <c r="G82" s="62">
        <v>138.26</v>
      </c>
      <c r="H82" s="62">
        <v>103.7</v>
      </c>
      <c r="I82" s="62">
        <v>107.93</v>
      </c>
      <c r="J82" s="62">
        <v>108.24</v>
      </c>
      <c r="K82" s="62">
        <v>108.49</v>
      </c>
      <c r="L82" s="62">
        <v>108.01</v>
      </c>
      <c r="M82" s="62">
        <v>109.23</v>
      </c>
      <c r="N82" s="62">
        <v>109.72</v>
      </c>
      <c r="O82" s="62">
        <v>108.74</v>
      </c>
      <c r="P82" s="62">
        <v>109.46</v>
      </c>
      <c r="Q82" s="62">
        <v>110.16</v>
      </c>
    </row>
    <row r="83" spans="1:17" ht="20.25" customHeight="1">
      <c r="A83" s="85"/>
      <c r="B83" s="94" t="s">
        <v>118</v>
      </c>
      <c r="C83" s="19" t="s">
        <v>30</v>
      </c>
      <c r="D83" s="28">
        <v>680.361</v>
      </c>
      <c r="E83" s="28">
        <v>388.573</v>
      </c>
      <c r="F83" s="63">
        <v>356.676</v>
      </c>
      <c r="G83" s="63">
        <v>349.892</v>
      </c>
      <c r="H83" s="64">
        <v>349.892</v>
      </c>
      <c r="I83" s="64">
        <v>366.764</v>
      </c>
      <c r="J83" s="64">
        <v>367.131</v>
      </c>
      <c r="K83" s="64">
        <v>367.497</v>
      </c>
      <c r="L83" s="64">
        <v>387.231</v>
      </c>
      <c r="M83" s="64">
        <v>388.005</v>
      </c>
      <c r="N83" s="64">
        <v>388.779</v>
      </c>
      <c r="O83" s="64">
        <v>403.933</v>
      </c>
      <c r="P83" s="64">
        <v>405.144</v>
      </c>
      <c r="Q83" s="64">
        <v>406.357</v>
      </c>
    </row>
    <row r="84" spans="1:17" ht="20.25" customHeight="1">
      <c r="A84" s="85"/>
      <c r="B84" s="94"/>
      <c r="C84" s="19" t="s">
        <v>6</v>
      </c>
      <c r="D84" s="65">
        <v>106.6</v>
      </c>
      <c r="E84" s="65">
        <v>57.11</v>
      </c>
      <c r="F84" s="65">
        <v>91.79</v>
      </c>
      <c r="G84" s="65">
        <v>98.1</v>
      </c>
      <c r="H84" s="65">
        <v>100</v>
      </c>
      <c r="I84" s="65">
        <v>104.82</v>
      </c>
      <c r="J84" s="65">
        <v>104.93</v>
      </c>
      <c r="K84" s="65">
        <v>105.03</v>
      </c>
      <c r="L84" s="65">
        <v>105.58</v>
      </c>
      <c r="M84" s="65">
        <v>105.69</v>
      </c>
      <c r="N84" s="65">
        <v>105.79</v>
      </c>
      <c r="O84" s="65">
        <v>104.31</v>
      </c>
      <c r="P84" s="65">
        <v>104.42</v>
      </c>
      <c r="Q84" s="65">
        <v>104.52</v>
      </c>
    </row>
    <row r="85" spans="1:17" ht="20.25" customHeight="1">
      <c r="A85" s="90"/>
      <c r="B85" s="95" t="s">
        <v>119</v>
      </c>
      <c r="C85" s="19" t="s">
        <v>30</v>
      </c>
      <c r="D85" s="28">
        <v>366.347</v>
      </c>
      <c r="E85" s="28">
        <v>209.231</v>
      </c>
      <c r="F85" s="63">
        <v>192.056</v>
      </c>
      <c r="G85" s="63">
        <v>188.404</v>
      </c>
      <c r="H85" s="64">
        <v>188.404</v>
      </c>
      <c r="I85" s="64">
        <v>195.502</v>
      </c>
      <c r="J85" s="64">
        <v>195.697</v>
      </c>
      <c r="K85" s="64">
        <v>195.893</v>
      </c>
      <c r="L85" s="64">
        <v>203.729</v>
      </c>
      <c r="M85" s="64">
        <v>204.136</v>
      </c>
      <c r="N85" s="64">
        <v>204.543</v>
      </c>
      <c r="O85" s="64">
        <v>212.514</v>
      </c>
      <c r="P85" s="64">
        <v>213.15</v>
      </c>
      <c r="Q85" s="64">
        <v>213.789</v>
      </c>
    </row>
    <row r="86" spans="1:17" ht="20.25" customHeight="1">
      <c r="A86" s="91"/>
      <c r="B86" s="96"/>
      <c r="C86" s="19" t="s">
        <v>6</v>
      </c>
      <c r="D86" s="66">
        <v>106.6</v>
      </c>
      <c r="E86" s="66">
        <v>57.11</v>
      </c>
      <c r="F86" s="66">
        <v>91.79</v>
      </c>
      <c r="G86" s="66">
        <v>98.1</v>
      </c>
      <c r="H86" s="66">
        <v>100</v>
      </c>
      <c r="I86" s="66">
        <v>103.77</v>
      </c>
      <c r="J86" s="66">
        <v>103.87</v>
      </c>
      <c r="K86" s="66">
        <v>103.97</v>
      </c>
      <c r="L86" s="66">
        <v>104.21</v>
      </c>
      <c r="M86" s="66">
        <v>104.31</v>
      </c>
      <c r="N86" s="66">
        <v>104.42</v>
      </c>
      <c r="O86" s="66">
        <v>104.31</v>
      </c>
      <c r="P86" s="66">
        <v>104.42</v>
      </c>
      <c r="Q86" s="66">
        <v>104.52</v>
      </c>
    </row>
    <row r="87" spans="1:17" s="17" customFormat="1" ht="56.25" customHeight="1">
      <c r="A87" s="21">
        <v>43</v>
      </c>
      <c r="B87" s="18" t="s">
        <v>104</v>
      </c>
      <c r="C87" s="19" t="s">
        <v>96</v>
      </c>
      <c r="D87" s="67">
        <v>87</v>
      </c>
      <c r="E87" s="67">
        <v>85.5</v>
      </c>
      <c r="F87" s="67">
        <v>102.9</v>
      </c>
      <c r="G87" s="67">
        <v>126.8</v>
      </c>
      <c r="H87" s="67">
        <v>101</v>
      </c>
      <c r="I87" s="67">
        <v>101.1</v>
      </c>
      <c r="J87" s="67">
        <v>101.5</v>
      </c>
      <c r="K87" s="67">
        <v>102.1</v>
      </c>
      <c r="L87" s="67">
        <v>102.1</v>
      </c>
      <c r="M87" s="67">
        <v>102.6</v>
      </c>
      <c r="N87" s="67">
        <v>103.5</v>
      </c>
      <c r="O87" s="67">
        <v>102.3</v>
      </c>
      <c r="P87" s="67">
        <v>103</v>
      </c>
      <c r="Q87" s="67">
        <v>103.4</v>
      </c>
    </row>
    <row r="88" spans="1:17" s="7" customFormat="1" ht="16.5" customHeight="1">
      <c r="A88" s="87">
        <v>44</v>
      </c>
      <c r="B88" s="115" t="s">
        <v>8</v>
      </c>
      <c r="C88" s="25" t="s">
        <v>9</v>
      </c>
      <c r="D88" s="68">
        <v>10337</v>
      </c>
      <c r="E88" s="68">
        <v>11011</v>
      </c>
      <c r="F88" s="69">
        <v>11000</v>
      </c>
      <c r="G88" s="70">
        <v>9000</v>
      </c>
      <c r="H88" s="70">
        <v>8300</v>
      </c>
      <c r="I88" s="68">
        <v>8300</v>
      </c>
      <c r="J88" s="68">
        <v>8500</v>
      </c>
      <c r="K88" s="68">
        <v>8700</v>
      </c>
      <c r="L88" s="68">
        <v>8500</v>
      </c>
      <c r="M88" s="68">
        <v>8700</v>
      </c>
      <c r="N88" s="68">
        <v>9000</v>
      </c>
      <c r="O88" s="68">
        <v>9000</v>
      </c>
      <c r="P88" s="68">
        <v>9200</v>
      </c>
      <c r="Q88" s="68">
        <v>9500</v>
      </c>
    </row>
    <row r="89" spans="1:17" s="37" customFormat="1" ht="16.5" customHeight="1">
      <c r="A89" s="87"/>
      <c r="B89" s="116"/>
      <c r="C89" s="26" t="s">
        <v>6</v>
      </c>
      <c r="D89" s="71">
        <v>83.3</v>
      </c>
      <c r="E89" s="71">
        <f>E88/D88*100</f>
        <v>106.52026700203155</v>
      </c>
      <c r="F89" s="71">
        <f>F88/E88*100</f>
        <v>99.9000999000999</v>
      </c>
      <c r="G89" s="71">
        <f>G88/F88*100</f>
        <v>81.81818181818183</v>
      </c>
      <c r="H89" s="71">
        <f>H88/G88*100</f>
        <v>92.22222222222223</v>
      </c>
      <c r="I89" s="71">
        <f>I88/H88*100</f>
        <v>100</v>
      </c>
      <c r="J89" s="71">
        <f>J88/H88*100</f>
        <v>102.40963855421687</v>
      </c>
      <c r="K89" s="71">
        <f aca="true" t="shared" si="15" ref="K89:Q89">K88/H88*100</f>
        <v>104.81927710843372</v>
      </c>
      <c r="L89" s="71">
        <f t="shared" si="15"/>
        <v>102.40963855421687</v>
      </c>
      <c r="M89" s="71">
        <f t="shared" si="15"/>
        <v>102.35294117647058</v>
      </c>
      <c r="N89" s="71">
        <f t="shared" si="15"/>
        <v>103.44827586206897</v>
      </c>
      <c r="O89" s="71">
        <f t="shared" si="15"/>
        <v>105.88235294117648</v>
      </c>
      <c r="P89" s="71">
        <f t="shared" si="15"/>
        <v>105.74712643678161</v>
      </c>
      <c r="Q89" s="71">
        <f t="shared" si="15"/>
        <v>105.55555555555556</v>
      </c>
    </row>
    <row r="90" spans="1:17" ht="27" customHeight="1">
      <c r="A90" s="92" t="s">
        <v>111</v>
      </c>
      <c r="B90" s="93"/>
      <c r="C90" s="2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ht="17.25" customHeight="1">
      <c r="A91" s="87">
        <v>45</v>
      </c>
      <c r="B91" s="111" t="s">
        <v>27</v>
      </c>
      <c r="C91" s="2" t="s">
        <v>30</v>
      </c>
      <c r="D91" s="72">
        <v>-205</v>
      </c>
      <c r="E91" s="72">
        <v>230.6</v>
      </c>
      <c r="F91" s="72">
        <v>90</v>
      </c>
      <c r="G91" s="72">
        <v>1800.7</v>
      </c>
      <c r="H91" s="72">
        <v>1820</v>
      </c>
      <c r="I91" s="72">
        <v>1822</v>
      </c>
      <c r="J91" s="72">
        <v>1832</v>
      </c>
      <c r="K91" s="72">
        <v>2083</v>
      </c>
      <c r="L91" s="72">
        <v>1871.5</v>
      </c>
      <c r="M91" s="72">
        <v>1892.5</v>
      </c>
      <c r="N91" s="27">
        <v>2133.5</v>
      </c>
      <c r="O91" s="27">
        <v>1912</v>
      </c>
      <c r="P91" s="27">
        <v>1933</v>
      </c>
      <c r="Q91" s="27">
        <v>2184</v>
      </c>
    </row>
    <row r="92" spans="1:17" ht="17.25" customHeight="1">
      <c r="A92" s="87"/>
      <c r="B92" s="111"/>
      <c r="C92" s="2" t="s">
        <v>6</v>
      </c>
      <c r="D92" s="73" t="s">
        <v>122</v>
      </c>
      <c r="E92" s="73" t="s">
        <v>122</v>
      </c>
      <c r="F92" s="72">
        <v>39</v>
      </c>
      <c r="G92" s="47">
        <f>G91/F91*100</f>
        <v>2000.7777777777778</v>
      </c>
      <c r="H92" s="47">
        <f>H91/G91*100</f>
        <v>101.0718054090076</v>
      </c>
      <c r="I92" s="47">
        <f>I91/H91*100</f>
        <v>100.1098901098901</v>
      </c>
      <c r="J92" s="47">
        <f>J91/H91*100</f>
        <v>100.65934065934066</v>
      </c>
      <c r="K92" s="47">
        <f aca="true" t="shared" si="16" ref="K92:Q92">K91/H91*100</f>
        <v>114.45054945054945</v>
      </c>
      <c r="L92" s="47">
        <f t="shared" si="16"/>
        <v>102.71679473106477</v>
      </c>
      <c r="M92" s="47">
        <f t="shared" si="16"/>
        <v>103.3024017467249</v>
      </c>
      <c r="N92" s="33">
        <f t="shared" si="16"/>
        <v>102.42438790206434</v>
      </c>
      <c r="O92" s="33">
        <f t="shared" si="16"/>
        <v>102.16403954047554</v>
      </c>
      <c r="P92" s="33">
        <f t="shared" si="16"/>
        <v>102.14002642007927</v>
      </c>
      <c r="Q92" s="33">
        <f t="shared" si="16"/>
        <v>102.3670025779236</v>
      </c>
    </row>
    <row r="93" spans="1:17" ht="17.25" customHeight="1">
      <c r="A93" s="87">
        <v>46</v>
      </c>
      <c r="B93" s="111" t="s">
        <v>31</v>
      </c>
      <c r="C93" s="2" t="s">
        <v>30</v>
      </c>
      <c r="D93" s="72">
        <v>-45.9</v>
      </c>
      <c r="E93" s="72">
        <v>-30.7</v>
      </c>
      <c r="F93" s="72">
        <v>-26.4</v>
      </c>
      <c r="G93" s="72">
        <v>1630</v>
      </c>
      <c r="H93" s="72">
        <v>1633</v>
      </c>
      <c r="I93" s="72">
        <v>1630</v>
      </c>
      <c r="J93" s="72">
        <v>1633</v>
      </c>
      <c r="K93" s="72">
        <v>1635</v>
      </c>
      <c r="L93" s="72">
        <v>1630.2</v>
      </c>
      <c r="M93" s="72">
        <v>1635</v>
      </c>
      <c r="N93" s="72">
        <v>1638</v>
      </c>
      <c r="O93" s="72">
        <v>1631</v>
      </c>
      <c r="P93" s="72">
        <v>1637</v>
      </c>
      <c r="Q93" s="72">
        <v>1640</v>
      </c>
    </row>
    <row r="94" spans="1:17" ht="17.25" customHeight="1">
      <c r="A94" s="87"/>
      <c r="B94" s="111"/>
      <c r="C94" s="2" t="s">
        <v>6</v>
      </c>
      <c r="D94" s="74" t="s">
        <v>122</v>
      </c>
      <c r="E94" s="74" t="s">
        <v>122</v>
      </c>
      <c r="F94" s="74" t="s">
        <v>122</v>
      </c>
      <c r="G94" s="74" t="s">
        <v>122</v>
      </c>
      <c r="H94" s="47">
        <f>H93/G93*100</f>
        <v>100.1840490797546</v>
      </c>
      <c r="I94" s="47">
        <f>I93/H93*100</f>
        <v>99.8162890385793</v>
      </c>
      <c r="J94" s="47">
        <f>J93/H93*100</f>
        <v>100</v>
      </c>
      <c r="K94" s="47">
        <f aca="true" t="shared" si="17" ref="K94:Q94">K93/H93*100</f>
        <v>100.12247397428047</v>
      </c>
      <c r="L94" s="47">
        <f t="shared" si="17"/>
        <v>100.0122699386503</v>
      </c>
      <c r="M94" s="47">
        <f t="shared" si="17"/>
        <v>100.12247397428047</v>
      </c>
      <c r="N94" s="47">
        <f t="shared" si="17"/>
        <v>100.18348623853211</v>
      </c>
      <c r="O94" s="47">
        <f t="shared" si="17"/>
        <v>100.04907373328426</v>
      </c>
      <c r="P94" s="47">
        <f t="shared" si="17"/>
        <v>100.1223241590214</v>
      </c>
      <c r="Q94" s="47">
        <f t="shared" si="17"/>
        <v>100.12210012210012</v>
      </c>
    </row>
    <row r="95" spans="1:17" ht="17.25" customHeight="1">
      <c r="A95" s="87">
        <v>47</v>
      </c>
      <c r="B95" s="111" t="s">
        <v>32</v>
      </c>
      <c r="C95" s="2" t="s">
        <v>30</v>
      </c>
      <c r="D95" s="72">
        <v>0.15</v>
      </c>
      <c r="E95" s="72">
        <v>259.1</v>
      </c>
      <c r="F95" s="72">
        <v>126.6</v>
      </c>
      <c r="G95" s="72">
        <v>1838.7</v>
      </c>
      <c r="H95" s="72">
        <v>1840</v>
      </c>
      <c r="I95" s="72">
        <v>1841</v>
      </c>
      <c r="J95" s="72">
        <v>1850</v>
      </c>
      <c r="K95" s="72">
        <v>2100</v>
      </c>
      <c r="L95" s="72">
        <v>1890</v>
      </c>
      <c r="M95" s="72">
        <v>1910</v>
      </c>
      <c r="N95" s="72">
        <v>2150</v>
      </c>
      <c r="O95" s="72">
        <v>1930</v>
      </c>
      <c r="P95" s="72">
        <v>1950</v>
      </c>
      <c r="Q95" s="72">
        <v>2200</v>
      </c>
    </row>
    <row r="96" spans="1:17" ht="15.75">
      <c r="A96" s="87"/>
      <c r="B96" s="111"/>
      <c r="C96" s="2" t="s">
        <v>6</v>
      </c>
      <c r="D96" s="47">
        <v>97.4</v>
      </c>
      <c r="E96" s="47">
        <v>172.7</v>
      </c>
      <c r="F96" s="47">
        <v>48.9</v>
      </c>
      <c r="G96" s="47">
        <f>G95/F95*100</f>
        <v>1452.3696682464456</v>
      </c>
      <c r="H96" s="47">
        <f>H95/G95*100</f>
        <v>100.07070212650243</v>
      </c>
      <c r="I96" s="47">
        <f>I95/H95*100</f>
        <v>100.05434782608695</v>
      </c>
      <c r="J96" s="47">
        <f>J95/H95*100</f>
        <v>100.54347826086956</v>
      </c>
      <c r="K96" s="47">
        <f aca="true" t="shared" si="18" ref="K96:Q96">K95/H95*100</f>
        <v>114.13043478260869</v>
      </c>
      <c r="L96" s="47">
        <f t="shared" si="18"/>
        <v>102.6615969581749</v>
      </c>
      <c r="M96" s="47">
        <f t="shared" si="18"/>
        <v>103.24324324324323</v>
      </c>
      <c r="N96" s="47">
        <f t="shared" si="18"/>
        <v>102.38095238095238</v>
      </c>
      <c r="O96" s="47">
        <f t="shared" si="18"/>
        <v>102.11640211640211</v>
      </c>
      <c r="P96" s="47">
        <f t="shared" si="18"/>
        <v>102.09424083769633</v>
      </c>
      <c r="Q96" s="47">
        <f t="shared" si="18"/>
        <v>102.32558139534885</v>
      </c>
    </row>
    <row r="97" spans="1:17" ht="15.75">
      <c r="A97" s="84">
        <v>48</v>
      </c>
      <c r="B97" s="111" t="s">
        <v>33</v>
      </c>
      <c r="C97" s="2" t="s">
        <v>30</v>
      </c>
      <c r="D97" s="72">
        <v>27.8</v>
      </c>
      <c r="E97" s="72">
        <v>28.3</v>
      </c>
      <c r="F97" s="72">
        <v>28.8</v>
      </c>
      <c r="G97" s="72">
        <f>G100+G102+G104+G106</f>
        <v>1568.3</v>
      </c>
      <c r="H97" s="72">
        <f>H100+H102+H104+H106</f>
        <v>1570.3</v>
      </c>
      <c r="I97" s="72">
        <f>I100+I102+I104+I106</f>
        <v>1568.8</v>
      </c>
      <c r="J97" s="72">
        <f>J100+J102+J104+J106</f>
        <v>1572</v>
      </c>
      <c r="K97" s="72">
        <f aca="true" t="shared" si="19" ref="K97:Q97">K100+K102+K104+K106</f>
        <v>1575.5</v>
      </c>
      <c r="L97" s="72">
        <f t="shared" si="19"/>
        <v>1570.3</v>
      </c>
      <c r="M97" s="72">
        <f t="shared" si="19"/>
        <v>1576.3</v>
      </c>
      <c r="N97" s="72">
        <f t="shared" si="19"/>
        <v>1581.3</v>
      </c>
      <c r="O97" s="72">
        <f t="shared" si="19"/>
        <v>1572</v>
      </c>
      <c r="P97" s="72">
        <f t="shared" si="19"/>
        <v>1580.3</v>
      </c>
      <c r="Q97" s="72">
        <f t="shared" si="19"/>
        <v>1586.9</v>
      </c>
    </row>
    <row r="98" spans="1:17" ht="16.5" customHeight="1">
      <c r="A98" s="85"/>
      <c r="B98" s="111"/>
      <c r="C98" s="2" t="s">
        <v>6</v>
      </c>
      <c r="D98" s="72">
        <v>97.18</v>
      </c>
      <c r="E98" s="72">
        <v>101.8</v>
      </c>
      <c r="F98" s="72">
        <v>101.8</v>
      </c>
      <c r="G98" s="47">
        <f>G97/F97*100</f>
        <v>5445.48611111111</v>
      </c>
      <c r="H98" s="47">
        <f>H97/G97*100</f>
        <v>100.12752662118216</v>
      </c>
      <c r="I98" s="47">
        <f>I97/H97*100</f>
        <v>99.90447685155702</v>
      </c>
      <c r="J98" s="47">
        <f>J97/H97*100</f>
        <v>100.10825956823537</v>
      </c>
      <c r="K98" s="47">
        <f aca="true" t="shared" si="20" ref="K98:Q98">K97/H97*100</f>
        <v>100.3311469146023</v>
      </c>
      <c r="L98" s="47">
        <f t="shared" si="20"/>
        <v>100.09561448240693</v>
      </c>
      <c r="M98" s="47">
        <f t="shared" si="20"/>
        <v>100.27353689567428</v>
      </c>
      <c r="N98" s="47">
        <f t="shared" si="20"/>
        <v>100.36813709933354</v>
      </c>
      <c r="O98" s="47">
        <f t="shared" si="20"/>
        <v>100.10825956823537</v>
      </c>
      <c r="P98" s="47">
        <f t="shared" si="20"/>
        <v>100.25375880225846</v>
      </c>
      <c r="Q98" s="47">
        <f t="shared" si="20"/>
        <v>100.35413899955734</v>
      </c>
    </row>
    <row r="99" spans="1:17" ht="16.5" customHeight="1">
      <c r="A99" s="85"/>
      <c r="B99" s="12" t="s">
        <v>34</v>
      </c>
      <c r="C99" s="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</row>
    <row r="100" spans="1:17" ht="16.5" customHeight="1">
      <c r="A100" s="85"/>
      <c r="B100" s="111" t="s">
        <v>28</v>
      </c>
      <c r="C100" s="2" t="s">
        <v>30</v>
      </c>
      <c r="D100" s="72">
        <v>16.2</v>
      </c>
      <c r="E100" s="72">
        <v>16.5</v>
      </c>
      <c r="F100" s="72">
        <v>18.4</v>
      </c>
      <c r="G100" s="72">
        <v>834</v>
      </c>
      <c r="H100" s="72">
        <v>835</v>
      </c>
      <c r="I100" s="72">
        <v>835</v>
      </c>
      <c r="J100" s="72">
        <v>836</v>
      </c>
      <c r="K100" s="72">
        <v>837</v>
      </c>
      <c r="L100" s="72">
        <v>835.5</v>
      </c>
      <c r="M100" s="72">
        <v>838</v>
      </c>
      <c r="N100" s="72">
        <v>839.8</v>
      </c>
      <c r="O100" s="72">
        <v>836</v>
      </c>
      <c r="P100" s="72">
        <v>840</v>
      </c>
      <c r="Q100" s="72">
        <v>842</v>
      </c>
    </row>
    <row r="101" spans="1:17" ht="16.5" customHeight="1">
      <c r="A101" s="85"/>
      <c r="B101" s="111"/>
      <c r="C101" s="2" t="s">
        <v>6</v>
      </c>
      <c r="D101" s="47">
        <v>94.18</v>
      </c>
      <c r="E101" s="47">
        <v>101.9</v>
      </c>
      <c r="F101" s="47">
        <v>111.5</v>
      </c>
      <c r="G101" s="47">
        <f>G100/F100*100</f>
        <v>4532.608695652174</v>
      </c>
      <c r="H101" s="47">
        <f>H100/G100*100</f>
        <v>100.1199040767386</v>
      </c>
      <c r="I101" s="47">
        <f>I100/H100*100</f>
        <v>100</v>
      </c>
      <c r="J101" s="47">
        <f>J100/H100*100</f>
        <v>100.11976047904191</v>
      </c>
      <c r="K101" s="47">
        <f aca="true" t="shared" si="21" ref="K101:Q101">K100/H100*100</f>
        <v>100.23952095808384</v>
      </c>
      <c r="L101" s="47">
        <f t="shared" si="21"/>
        <v>100.05988023952095</v>
      </c>
      <c r="M101" s="47">
        <f t="shared" si="21"/>
        <v>100.23923444976077</v>
      </c>
      <c r="N101" s="47">
        <f t="shared" si="21"/>
        <v>100.33452807646354</v>
      </c>
      <c r="O101" s="47">
        <f t="shared" si="21"/>
        <v>100.05984440454819</v>
      </c>
      <c r="P101" s="47">
        <f t="shared" si="21"/>
        <v>100.23866348448686</v>
      </c>
      <c r="Q101" s="47">
        <f t="shared" si="21"/>
        <v>100.26196713503215</v>
      </c>
    </row>
    <row r="102" spans="1:17" ht="15.75">
      <c r="A102" s="85"/>
      <c r="B102" s="94" t="s">
        <v>29</v>
      </c>
      <c r="C102" s="19" t="s">
        <v>30</v>
      </c>
      <c r="D102" s="72">
        <v>11.6</v>
      </c>
      <c r="E102" s="72">
        <v>11.8</v>
      </c>
      <c r="F102" s="72">
        <v>12.3</v>
      </c>
      <c r="G102" s="72">
        <v>653</v>
      </c>
      <c r="H102" s="72">
        <v>654</v>
      </c>
      <c r="I102" s="72">
        <v>653</v>
      </c>
      <c r="J102" s="72">
        <v>654</v>
      </c>
      <c r="K102" s="72">
        <v>655</v>
      </c>
      <c r="L102" s="72">
        <v>653.5</v>
      </c>
      <c r="M102" s="72">
        <v>655</v>
      </c>
      <c r="N102" s="72">
        <v>656</v>
      </c>
      <c r="O102" s="72">
        <v>654</v>
      </c>
      <c r="P102" s="72">
        <v>656</v>
      </c>
      <c r="Q102" s="72">
        <v>658</v>
      </c>
    </row>
    <row r="103" spans="1:17" ht="15.75">
      <c r="A103" s="85"/>
      <c r="B103" s="94"/>
      <c r="C103" s="19" t="s">
        <v>6</v>
      </c>
      <c r="D103" s="47">
        <v>101.71</v>
      </c>
      <c r="E103" s="47">
        <v>101.7</v>
      </c>
      <c r="F103" s="47">
        <v>104.2</v>
      </c>
      <c r="G103" s="47">
        <f>G102/F102*100</f>
        <v>5308.943089430894</v>
      </c>
      <c r="H103" s="47">
        <f>H102/G102*100</f>
        <v>100.15313935681469</v>
      </c>
      <c r="I103" s="47">
        <f>I102/H102*100</f>
        <v>99.84709480122325</v>
      </c>
      <c r="J103" s="47">
        <f>J102/H102*100</f>
        <v>100</v>
      </c>
      <c r="K103" s="47">
        <f aca="true" t="shared" si="22" ref="K103:Q103">K102/H102*100</f>
        <v>100.15290519877675</v>
      </c>
      <c r="L103" s="47">
        <f t="shared" si="22"/>
        <v>100.07656967840734</v>
      </c>
      <c r="M103" s="47">
        <f t="shared" si="22"/>
        <v>100.15290519877675</v>
      </c>
      <c r="N103" s="47">
        <f t="shared" si="22"/>
        <v>100.1526717557252</v>
      </c>
      <c r="O103" s="47">
        <f t="shared" si="22"/>
        <v>100.07651109410864</v>
      </c>
      <c r="P103" s="47">
        <f t="shared" si="22"/>
        <v>100.1526717557252</v>
      </c>
      <c r="Q103" s="47">
        <f t="shared" si="22"/>
        <v>100.30487804878048</v>
      </c>
    </row>
    <row r="104" spans="1:17" ht="15.75">
      <c r="A104" s="85"/>
      <c r="B104" s="94" t="s">
        <v>118</v>
      </c>
      <c r="C104" s="19" t="s">
        <v>30</v>
      </c>
      <c r="D104" s="72">
        <v>51.6</v>
      </c>
      <c r="E104" s="72">
        <v>41.3</v>
      </c>
      <c r="F104" s="72">
        <v>29.4</v>
      </c>
      <c r="G104" s="72">
        <v>70.3</v>
      </c>
      <c r="H104" s="72">
        <v>70.3</v>
      </c>
      <c r="I104" s="72">
        <v>70</v>
      </c>
      <c r="J104" s="72">
        <v>71</v>
      </c>
      <c r="K104" s="72">
        <v>72</v>
      </c>
      <c r="L104" s="72">
        <v>70.5</v>
      </c>
      <c r="M104" s="72">
        <v>72</v>
      </c>
      <c r="N104" s="72">
        <v>73.3</v>
      </c>
      <c r="O104" s="72">
        <v>71</v>
      </c>
      <c r="P104" s="72">
        <v>72.5</v>
      </c>
      <c r="Q104" s="72">
        <v>74</v>
      </c>
    </row>
    <row r="105" spans="1:17" ht="17.25" customHeight="1">
      <c r="A105" s="85"/>
      <c r="B105" s="94"/>
      <c r="C105" s="19" t="s">
        <v>6</v>
      </c>
      <c r="D105" s="47">
        <v>69.3</v>
      </c>
      <c r="E105" s="47">
        <v>80.1</v>
      </c>
      <c r="F105" s="47">
        <v>71.2</v>
      </c>
      <c r="G105" s="47">
        <f>G104/F104*100</f>
        <v>239.11564625850338</v>
      </c>
      <c r="H105" s="47">
        <f>H104/G104*100</f>
        <v>100</v>
      </c>
      <c r="I105" s="47">
        <f>I104/H104*100</f>
        <v>99.57325746799431</v>
      </c>
      <c r="J105" s="47">
        <f>J104/H104*100</f>
        <v>100.99573257467995</v>
      </c>
      <c r="K105" s="47">
        <f>K104/H104*100</f>
        <v>102.41820768136559</v>
      </c>
      <c r="L105" s="47">
        <f aca="true" t="shared" si="23" ref="L105:Q105">L104/I104*100</f>
        <v>100.71428571428571</v>
      </c>
      <c r="M105" s="47">
        <f t="shared" si="23"/>
        <v>101.40845070422534</v>
      </c>
      <c r="N105" s="47">
        <f t="shared" si="23"/>
        <v>101.80555555555554</v>
      </c>
      <c r="O105" s="47">
        <f t="shared" si="23"/>
        <v>100.70921985815602</v>
      </c>
      <c r="P105" s="47">
        <f t="shared" si="23"/>
        <v>100.69444444444444</v>
      </c>
      <c r="Q105" s="47">
        <f t="shared" si="23"/>
        <v>100.9549795361528</v>
      </c>
    </row>
    <row r="106" spans="1:17" ht="16.5" customHeight="1">
      <c r="A106" s="85"/>
      <c r="B106" s="95" t="s">
        <v>119</v>
      </c>
      <c r="C106" s="19" t="s">
        <v>30</v>
      </c>
      <c r="D106" s="72">
        <v>-22.11</v>
      </c>
      <c r="E106" s="72">
        <v>-17.7</v>
      </c>
      <c r="F106" s="72">
        <v>-12.6</v>
      </c>
      <c r="G106" s="72">
        <v>11</v>
      </c>
      <c r="H106" s="72">
        <v>11</v>
      </c>
      <c r="I106" s="72">
        <v>10.8</v>
      </c>
      <c r="J106" s="72">
        <v>11</v>
      </c>
      <c r="K106" s="72">
        <v>11.5</v>
      </c>
      <c r="L106" s="72">
        <v>10.8</v>
      </c>
      <c r="M106" s="72">
        <v>11.3</v>
      </c>
      <c r="N106" s="72">
        <v>12.2</v>
      </c>
      <c r="O106" s="72">
        <v>11</v>
      </c>
      <c r="P106" s="72">
        <v>11.8</v>
      </c>
      <c r="Q106" s="72">
        <v>12.9</v>
      </c>
    </row>
    <row r="107" spans="1:17" ht="24.75" customHeight="1">
      <c r="A107" s="86"/>
      <c r="B107" s="96"/>
      <c r="C107" s="19" t="s">
        <v>6</v>
      </c>
      <c r="D107" s="47">
        <v>69.3</v>
      </c>
      <c r="E107" s="47">
        <v>80.1</v>
      </c>
      <c r="F107" s="47">
        <v>71.2</v>
      </c>
      <c r="G107" s="47">
        <f>G106/F106*100</f>
        <v>-87.3015873015873</v>
      </c>
      <c r="H107" s="47">
        <f>H106/G106*100</f>
        <v>100</v>
      </c>
      <c r="I107" s="47">
        <f>I106/H106*100</f>
        <v>98.18181818181819</v>
      </c>
      <c r="J107" s="47">
        <f>J106/H106*100</f>
        <v>100</v>
      </c>
      <c r="K107" s="47">
        <f aca="true" t="shared" si="24" ref="K107:Q107">K106/H106*100</f>
        <v>104.54545454545455</v>
      </c>
      <c r="L107" s="47">
        <f t="shared" si="24"/>
        <v>100</v>
      </c>
      <c r="M107" s="47">
        <f t="shared" si="24"/>
        <v>102.72727272727273</v>
      </c>
      <c r="N107" s="47">
        <f t="shared" si="24"/>
        <v>106.08695652173911</v>
      </c>
      <c r="O107" s="47">
        <f t="shared" si="24"/>
        <v>101.85185185185183</v>
      </c>
      <c r="P107" s="47">
        <f t="shared" si="24"/>
        <v>104.42477876106196</v>
      </c>
      <c r="Q107" s="47">
        <f t="shared" si="24"/>
        <v>105.7377049180328</v>
      </c>
    </row>
    <row r="108" spans="1:17" ht="30">
      <c r="A108" s="2">
        <v>49</v>
      </c>
      <c r="B108" s="24" t="s">
        <v>35</v>
      </c>
      <c r="C108" s="19" t="s">
        <v>7</v>
      </c>
      <c r="D108" s="72">
        <v>12.5</v>
      </c>
      <c r="E108" s="72">
        <v>58.3</v>
      </c>
      <c r="F108" s="72">
        <v>45.4</v>
      </c>
      <c r="G108" s="72">
        <v>33.3</v>
      </c>
      <c r="H108" s="72">
        <v>35</v>
      </c>
      <c r="I108" s="72">
        <v>35</v>
      </c>
      <c r="J108" s="72">
        <v>36</v>
      </c>
      <c r="K108" s="72">
        <v>37</v>
      </c>
      <c r="L108" s="72">
        <v>36</v>
      </c>
      <c r="M108" s="72">
        <v>37</v>
      </c>
      <c r="N108" s="27">
        <v>38</v>
      </c>
      <c r="O108" s="27">
        <v>37</v>
      </c>
      <c r="P108" s="27">
        <v>38</v>
      </c>
      <c r="Q108" s="27">
        <v>39</v>
      </c>
    </row>
    <row r="109" spans="1:17" ht="30">
      <c r="A109" s="22">
        <v>50</v>
      </c>
      <c r="B109" s="14" t="s">
        <v>105</v>
      </c>
      <c r="C109" s="2" t="s">
        <v>30</v>
      </c>
      <c r="D109" s="72">
        <v>373.3</v>
      </c>
      <c r="E109" s="72">
        <v>382.1</v>
      </c>
      <c r="F109" s="72">
        <v>349.3</v>
      </c>
      <c r="G109" s="72">
        <v>305.8</v>
      </c>
      <c r="H109" s="72">
        <v>279.45</v>
      </c>
      <c r="I109" s="72">
        <v>272.2</v>
      </c>
      <c r="J109" s="72">
        <v>276.9</v>
      </c>
      <c r="K109" s="72">
        <v>277</v>
      </c>
      <c r="L109" s="72">
        <v>280.25</v>
      </c>
      <c r="M109" s="72">
        <v>281</v>
      </c>
      <c r="N109" s="27">
        <v>281.7</v>
      </c>
      <c r="O109" s="27">
        <v>279.7</v>
      </c>
      <c r="P109" s="27">
        <v>280.9</v>
      </c>
      <c r="Q109" s="27">
        <v>281.4</v>
      </c>
    </row>
    <row r="110" spans="1:142" ht="22.5" customHeight="1">
      <c r="A110" s="92" t="s">
        <v>112</v>
      </c>
      <c r="B110" s="93"/>
      <c r="C110" s="4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/>
      <c r="EG110" s="121"/>
      <c r="EH110" s="121"/>
      <c r="EI110" s="121"/>
      <c r="EJ110" s="121"/>
      <c r="EK110" s="121"/>
      <c r="EL110" s="121"/>
    </row>
    <row r="111" spans="1:142" ht="30">
      <c r="A111" s="2">
        <v>51</v>
      </c>
      <c r="B111" s="1" t="s">
        <v>36</v>
      </c>
      <c r="C111" s="2" t="s">
        <v>40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27">
        <v>0</v>
      </c>
      <c r="O111" s="27">
        <v>0</v>
      </c>
      <c r="P111" s="27">
        <v>0</v>
      </c>
      <c r="Q111" s="27">
        <v>0</v>
      </c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  <c r="EL111" s="121"/>
    </row>
    <row r="112" spans="1:142" ht="30">
      <c r="A112" s="2">
        <v>52</v>
      </c>
      <c r="B112" s="1" t="s">
        <v>37</v>
      </c>
      <c r="C112" s="2" t="s">
        <v>40</v>
      </c>
      <c r="D112" s="72">
        <v>20890.4</v>
      </c>
      <c r="E112" s="72">
        <v>9860</v>
      </c>
      <c r="F112" s="72">
        <v>9462</v>
      </c>
      <c r="G112" s="72">
        <v>1534</v>
      </c>
      <c r="H112" s="72">
        <v>1067</v>
      </c>
      <c r="I112" s="72">
        <v>1100</v>
      </c>
      <c r="J112" s="72">
        <v>1100</v>
      </c>
      <c r="K112" s="72">
        <v>1100</v>
      </c>
      <c r="L112" s="72">
        <v>1100</v>
      </c>
      <c r="M112" s="72">
        <v>1100</v>
      </c>
      <c r="N112" s="27">
        <v>1100</v>
      </c>
      <c r="O112" s="27">
        <v>800</v>
      </c>
      <c r="P112" s="27">
        <v>800</v>
      </c>
      <c r="Q112" s="27">
        <v>800</v>
      </c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/>
      <c r="EG112" s="121"/>
      <c r="EH112" s="121"/>
      <c r="EI112" s="121"/>
      <c r="EJ112" s="121"/>
      <c r="EK112" s="121"/>
      <c r="EL112" s="121"/>
    </row>
    <row r="113" spans="1:142" ht="30">
      <c r="A113" s="2">
        <v>53</v>
      </c>
      <c r="B113" s="1" t="s">
        <v>38</v>
      </c>
      <c r="C113" s="2" t="s">
        <v>40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21"/>
      <c r="EK113" s="121"/>
      <c r="EL113" s="121"/>
    </row>
    <row r="114" spans="1:142" s="38" customFormat="1" ht="30">
      <c r="A114" s="25">
        <v>54</v>
      </c>
      <c r="B114" s="39" t="s">
        <v>39</v>
      </c>
      <c r="C114" s="25" t="s">
        <v>40</v>
      </c>
      <c r="D114" s="27">
        <v>37094</v>
      </c>
      <c r="E114" s="27">
        <v>58993</v>
      </c>
      <c r="F114" s="27">
        <v>29045</v>
      </c>
      <c r="G114" s="27">
        <v>12700</v>
      </c>
      <c r="H114" s="72">
        <v>1400</v>
      </c>
      <c r="I114" s="27">
        <v>1500</v>
      </c>
      <c r="J114" s="27">
        <v>1600</v>
      </c>
      <c r="K114" s="27">
        <v>1600</v>
      </c>
      <c r="L114" s="27">
        <v>3000</v>
      </c>
      <c r="M114" s="27">
        <v>3000</v>
      </c>
      <c r="N114" s="27">
        <v>3000</v>
      </c>
      <c r="O114" s="27">
        <v>3000</v>
      </c>
      <c r="P114" s="27">
        <v>3000</v>
      </c>
      <c r="Q114" s="27">
        <v>3000</v>
      </c>
      <c r="R114" s="40"/>
      <c r="S114" s="40"/>
      <c r="T114" s="40"/>
      <c r="U114" s="40"/>
      <c r="V114" s="40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21"/>
      <c r="EK114" s="121"/>
      <c r="EL114" s="121"/>
    </row>
    <row r="115" spans="1:142" ht="19.5" customHeight="1">
      <c r="A115" s="92" t="s">
        <v>113</v>
      </c>
      <c r="B115" s="93"/>
      <c r="C115" s="4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40"/>
      <c r="S115" s="40"/>
      <c r="T115" s="40"/>
      <c r="U115" s="40"/>
      <c r="V115" s="40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/>
      <c r="EG115" s="121"/>
      <c r="EH115" s="121"/>
      <c r="EI115" s="121"/>
      <c r="EJ115" s="121"/>
      <c r="EK115" s="121"/>
      <c r="EL115" s="121"/>
    </row>
    <row r="116" spans="1:142" s="38" customFormat="1" ht="34.5" customHeight="1">
      <c r="A116" s="41">
        <v>55</v>
      </c>
      <c r="B116" s="42" t="s">
        <v>94</v>
      </c>
      <c r="C116" s="25" t="s">
        <v>95</v>
      </c>
      <c r="D116" s="52">
        <v>861153</v>
      </c>
      <c r="E116" s="52">
        <v>1229330</v>
      </c>
      <c r="F116" s="52">
        <v>922788</v>
      </c>
      <c r="G116" s="52">
        <v>960100</v>
      </c>
      <c r="H116" s="32">
        <v>1020000</v>
      </c>
      <c r="I116" s="32">
        <v>1070000</v>
      </c>
      <c r="J116" s="32">
        <v>1078000</v>
      </c>
      <c r="K116" s="32">
        <v>1090000</v>
      </c>
      <c r="L116" s="32">
        <v>1100000</v>
      </c>
      <c r="M116" s="32">
        <v>1140000</v>
      </c>
      <c r="N116" s="32">
        <v>1155900</v>
      </c>
      <c r="O116" s="32">
        <v>1130000</v>
      </c>
      <c r="P116" s="32">
        <v>1207800</v>
      </c>
      <c r="Q116" s="32">
        <v>1234000</v>
      </c>
      <c r="R116" s="40"/>
      <c r="S116" s="40"/>
      <c r="T116" s="40"/>
      <c r="U116" s="40"/>
      <c r="V116" s="40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21"/>
      <c r="EK116" s="121"/>
      <c r="EL116" s="121"/>
    </row>
    <row r="117" spans="1:142" s="38" customFormat="1" ht="34.5" customHeight="1">
      <c r="A117" s="25">
        <v>56</v>
      </c>
      <c r="B117" s="39" t="s">
        <v>97</v>
      </c>
      <c r="C117" s="25" t="s">
        <v>96</v>
      </c>
      <c r="D117" s="52">
        <v>46.4</v>
      </c>
      <c r="E117" s="52">
        <v>137.9</v>
      </c>
      <c r="F117" s="52">
        <v>66.3</v>
      </c>
      <c r="G117" s="52">
        <v>97.94</v>
      </c>
      <c r="H117" s="32">
        <v>100.89167468607111</v>
      </c>
      <c r="I117" s="32">
        <v>99.90662931839404</v>
      </c>
      <c r="J117" s="32">
        <v>101.13519091847266</v>
      </c>
      <c r="K117" s="32">
        <v>101.58055617684334</v>
      </c>
      <c r="L117" s="32">
        <v>98.66001757942131</v>
      </c>
      <c r="M117" s="32">
        <v>101.29443626980571</v>
      </c>
      <c r="N117" s="32">
        <v>101.67389411278334</v>
      </c>
      <c r="O117" s="32">
        <v>98.77622377622379</v>
      </c>
      <c r="P117" s="32">
        <v>101.77460943424846</v>
      </c>
      <c r="Q117" s="32">
        <v>101.96431695103887</v>
      </c>
      <c r="R117" s="40"/>
      <c r="S117" s="40"/>
      <c r="T117" s="40"/>
      <c r="U117" s="40"/>
      <c r="V117" s="40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</row>
    <row r="118" spans="1:142" s="38" customFormat="1" ht="34.5" customHeight="1">
      <c r="A118" s="16">
        <v>57</v>
      </c>
      <c r="B118" s="15" t="s">
        <v>106</v>
      </c>
      <c r="C118" s="25" t="s">
        <v>7</v>
      </c>
      <c r="D118" s="52"/>
      <c r="E118" s="52" t="s">
        <v>120</v>
      </c>
      <c r="F118" s="52" t="s">
        <v>120</v>
      </c>
      <c r="G118" s="52" t="s">
        <v>120</v>
      </c>
      <c r="H118" s="32" t="s">
        <v>120</v>
      </c>
      <c r="I118" s="32" t="s">
        <v>120</v>
      </c>
      <c r="J118" s="32" t="s">
        <v>120</v>
      </c>
      <c r="K118" s="32" t="s">
        <v>120</v>
      </c>
      <c r="L118" s="32" t="s">
        <v>120</v>
      </c>
      <c r="M118" s="32" t="s">
        <v>120</v>
      </c>
      <c r="N118" s="32" t="s">
        <v>120</v>
      </c>
      <c r="O118" s="32" t="s">
        <v>120</v>
      </c>
      <c r="P118" s="32" t="s">
        <v>120</v>
      </c>
      <c r="Q118" s="32" t="s">
        <v>120</v>
      </c>
      <c r="R118" s="40"/>
      <c r="S118" s="40"/>
      <c r="T118" s="40"/>
      <c r="U118" s="40"/>
      <c r="V118" s="40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  <c r="EL118" s="121"/>
    </row>
    <row r="119" spans="1:142" s="38" customFormat="1" ht="30">
      <c r="A119" s="81">
        <v>58</v>
      </c>
      <c r="B119" s="39" t="s">
        <v>78</v>
      </c>
      <c r="C119" s="43"/>
      <c r="D119" s="52"/>
      <c r="E119" s="52"/>
      <c r="F119" s="52"/>
      <c r="G119" s="5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40"/>
      <c r="S119" s="40"/>
      <c r="T119" s="40"/>
      <c r="U119" s="40"/>
      <c r="V119" s="40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1"/>
      <c r="EF119" s="121"/>
      <c r="EG119" s="121"/>
      <c r="EH119" s="121"/>
      <c r="EI119" s="121"/>
      <c r="EJ119" s="121"/>
      <c r="EK119" s="121"/>
      <c r="EL119" s="121"/>
    </row>
    <row r="120" spans="1:142" s="38" customFormat="1" ht="15.75">
      <c r="A120" s="82"/>
      <c r="B120" s="39" t="s">
        <v>79</v>
      </c>
      <c r="C120" s="25" t="s">
        <v>40</v>
      </c>
      <c r="D120" s="52">
        <v>312167</v>
      </c>
      <c r="E120" s="52">
        <v>655600</v>
      </c>
      <c r="F120" s="52">
        <v>640300</v>
      </c>
      <c r="G120" s="52">
        <v>484500</v>
      </c>
      <c r="H120" s="32">
        <v>797745</v>
      </c>
      <c r="I120" s="32">
        <v>633380</v>
      </c>
      <c r="J120" s="32">
        <v>818280</v>
      </c>
      <c r="K120" s="32">
        <v>843580</v>
      </c>
      <c r="L120" s="32">
        <v>656370</v>
      </c>
      <c r="M120" s="32">
        <v>802570</v>
      </c>
      <c r="N120" s="32">
        <v>792530</v>
      </c>
      <c r="O120" s="32">
        <v>661530</v>
      </c>
      <c r="P120" s="32">
        <v>853630</v>
      </c>
      <c r="Q120" s="32">
        <v>865250</v>
      </c>
      <c r="R120" s="40"/>
      <c r="S120" s="40"/>
      <c r="T120" s="40"/>
      <c r="U120" s="40"/>
      <c r="V120" s="40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</row>
    <row r="121" spans="1:142" s="38" customFormat="1" ht="15.75">
      <c r="A121" s="82"/>
      <c r="B121" s="39" t="s">
        <v>80</v>
      </c>
      <c r="C121" s="25"/>
      <c r="D121" s="52"/>
      <c r="E121" s="52"/>
      <c r="F121" s="52"/>
      <c r="G121" s="5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40"/>
      <c r="S121" s="40"/>
      <c r="T121" s="40"/>
      <c r="U121" s="40"/>
      <c r="V121" s="40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  <c r="EL121" s="121"/>
    </row>
    <row r="122" spans="1:142" s="38" customFormat="1" ht="15.75">
      <c r="A122" s="82"/>
      <c r="B122" s="39" t="s">
        <v>81</v>
      </c>
      <c r="C122" s="25" t="s">
        <v>40</v>
      </c>
      <c r="D122" s="52">
        <v>190400</v>
      </c>
      <c r="E122" s="52" t="s">
        <v>120</v>
      </c>
      <c r="F122" s="52" t="s">
        <v>120</v>
      </c>
      <c r="G122" s="52" t="s">
        <v>120</v>
      </c>
      <c r="H122" s="32" t="s">
        <v>120</v>
      </c>
      <c r="I122" s="32" t="s">
        <v>120</v>
      </c>
      <c r="J122" s="32" t="s">
        <v>120</v>
      </c>
      <c r="K122" s="32" t="s">
        <v>120</v>
      </c>
      <c r="L122" s="32" t="s">
        <v>120</v>
      </c>
      <c r="M122" s="32" t="s">
        <v>120</v>
      </c>
      <c r="N122" s="32" t="s">
        <v>120</v>
      </c>
      <c r="O122" s="32" t="s">
        <v>120</v>
      </c>
      <c r="P122" s="32" t="s">
        <v>120</v>
      </c>
      <c r="Q122" s="32" t="s">
        <v>120</v>
      </c>
      <c r="R122" s="40"/>
      <c r="S122" s="40"/>
      <c r="T122" s="40"/>
      <c r="U122" s="40"/>
      <c r="V122" s="40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1"/>
      <c r="EF122" s="121"/>
      <c r="EG122" s="121"/>
      <c r="EH122" s="121"/>
      <c r="EI122" s="121"/>
      <c r="EJ122" s="121"/>
      <c r="EK122" s="121"/>
      <c r="EL122" s="121"/>
    </row>
    <row r="123" spans="1:142" s="38" customFormat="1" ht="15.75">
      <c r="A123" s="82"/>
      <c r="B123" s="39" t="s">
        <v>82</v>
      </c>
      <c r="C123" s="25" t="s">
        <v>40</v>
      </c>
      <c r="D123" s="52">
        <v>121767</v>
      </c>
      <c r="E123" s="52" t="s">
        <v>120</v>
      </c>
      <c r="F123" s="52" t="s">
        <v>120</v>
      </c>
      <c r="G123" s="52" t="s">
        <v>120</v>
      </c>
      <c r="H123" s="32" t="s">
        <v>120</v>
      </c>
      <c r="I123" s="32" t="s">
        <v>120</v>
      </c>
      <c r="J123" s="32" t="s">
        <v>120</v>
      </c>
      <c r="K123" s="32" t="s">
        <v>120</v>
      </c>
      <c r="L123" s="32" t="s">
        <v>120</v>
      </c>
      <c r="M123" s="32" t="s">
        <v>120</v>
      </c>
      <c r="N123" s="32" t="s">
        <v>120</v>
      </c>
      <c r="O123" s="32" t="s">
        <v>120</v>
      </c>
      <c r="P123" s="32" t="s">
        <v>120</v>
      </c>
      <c r="Q123" s="32" t="s">
        <v>120</v>
      </c>
      <c r="R123" s="40"/>
      <c r="S123" s="40"/>
      <c r="T123" s="40"/>
      <c r="U123" s="40"/>
      <c r="V123" s="40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  <c r="EL123" s="121"/>
    </row>
    <row r="124" spans="1:142" s="38" customFormat="1" ht="15.75">
      <c r="A124" s="82"/>
      <c r="B124" s="39" t="s">
        <v>83</v>
      </c>
      <c r="C124" s="25" t="s">
        <v>40</v>
      </c>
      <c r="D124" s="52">
        <v>168280</v>
      </c>
      <c r="E124" s="52">
        <v>151900</v>
      </c>
      <c r="F124" s="52">
        <v>159600</v>
      </c>
      <c r="G124" s="52">
        <v>62100</v>
      </c>
      <c r="H124" s="32">
        <v>74245</v>
      </c>
      <c r="I124" s="32">
        <v>69000</v>
      </c>
      <c r="J124" s="32">
        <v>94710</v>
      </c>
      <c r="K124" s="32">
        <v>99000</v>
      </c>
      <c r="L124" s="32">
        <v>54000</v>
      </c>
      <c r="M124" s="32">
        <v>60900</v>
      </c>
      <c r="N124" s="32">
        <v>66000</v>
      </c>
      <c r="O124" s="32">
        <v>61000</v>
      </c>
      <c r="P124" s="32">
        <v>66900</v>
      </c>
      <c r="Q124" s="32">
        <v>75000</v>
      </c>
      <c r="R124" s="40"/>
      <c r="S124" s="40"/>
      <c r="T124" s="40"/>
      <c r="U124" s="40"/>
      <c r="V124" s="40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/>
      <c r="EI124" s="121"/>
      <c r="EJ124" s="121"/>
      <c r="EK124" s="121"/>
      <c r="EL124" s="121"/>
    </row>
    <row r="125" spans="1:142" s="38" customFormat="1" ht="15.75">
      <c r="A125" s="82"/>
      <c r="B125" s="39" t="s">
        <v>80</v>
      </c>
      <c r="C125" s="25"/>
      <c r="D125" s="52"/>
      <c r="E125" s="52"/>
      <c r="F125" s="52"/>
      <c r="G125" s="5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40"/>
      <c r="S125" s="40"/>
      <c r="T125" s="40"/>
      <c r="U125" s="40"/>
      <c r="V125" s="40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  <c r="EL125" s="121"/>
    </row>
    <row r="126" spans="1:142" s="38" customFormat="1" ht="15.75">
      <c r="A126" s="82"/>
      <c r="B126" s="39" t="s">
        <v>84</v>
      </c>
      <c r="C126" s="25" t="s">
        <v>40</v>
      </c>
      <c r="D126" s="52">
        <v>0</v>
      </c>
      <c r="E126" s="52">
        <v>0</v>
      </c>
      <c r="F126" s="52">
        <v>100</v>
      </c>
      <c r="G126" s="52">
        <v>300</v>
      </c>
      <c r="H126" s="75">
        <v>3600</v>
      </c>
      <c r="I126" s="75">
        <v>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40"/>
      <c r="S126" s="40"/>
      <c r="T126" s="40"/>
      <c r="U126" s="40"/>
      <c r="V126" s="40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  <c r="EL126" s="121"/>
    </row>
    <row r="127" spans="1:142" s="38" customFormat="1" ht="15.75">
      <c r="A127" s="82"/>
      <c r="B127" s="39" t="s">
        <v>85</v>
      </c>
      <c r="C127" s="25" t="s">
        <v>40</v>
      </c>
      <c r="D127" s="52">
        <v>0</v>
      </c>
      <c r="E127" s="52">
        <v>0</v>
      </c>
      <c r="F127" s="52">
        <v>0</v>
      </c>
      <c r="G127" s="52">
        <v>0</v>
      </c>
      <c r="H127" s="75"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40"/>
      <c r="S127" s="40"/>
      <c r="T127" s="40"/>
      <c r="U127" s="40"/>
      <c r="V127" s="40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1"/>
      <c r="EH127" s="121"/>
      <c r="EI127" s="121"/>
      <c r="EJ127" s="121"/>
      <c r="EK127" s="121"/>
      <c r="EL127" s="121"/>
    </row>
    <row r="128" spans="1:142" s="38" customFormat="1" ht="15.75">
      <c r="A128" s="82"/>
      <c r="B128" s="39" t="s">
        <v>86</v>
      </c>
      <c r="C128" s="25" t="s">
        <v>40</v>
      </c>
      <c r="D128" s="52">
        <v>0</v>
      </c>
      <c r="E128" s="52">
        <v>0</v>
      </c>
      <c r="F128" s="52">
        <v>0</v>
      </c>
      <c r="G128" s="52">
        <v>0</v>
      </c>
      <c r="H128" s="75">
        <v>0</v>
      </c>
      <c r="I128" s="75">
        <v>0</v>
      </c>
      <c r="J128" s="75">
        <v>0</v>
      </c>
      <c r="K128" s="75">
        <v>0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40"/>
      <c r="S128" s="40"/>
      <c r="T128" s="40"/>
      <c r="U128" s="40"/>
      <c r="V128" s="40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1"/>
      <c r="EK128" s="121"/>
      <c r="EL128" s="121"/>
    </row>
    <row r="129" spans="1:142" s="38" customFormat="1" ht="15.75">
      <c r="A129" s="82"/>
      <c r="B129" s="39" t="s">
        <v>87</v>
      </c>
      <c r="C129" s="25"/>
      <c r="D129" s="52">
        <v>90458</v>
      </c>
      <c r="E129" s="52">
        <v>121700</v>
      </c>
      <c r="F129" s="52">
        <v>118700</v>
      </c>
      <c r="G129" s="52">
        <v>44000</v>
      </c>
      <c r="H129" s="76">
        <f aca="true" t="shared" si="25" ref="H129:Q129">H131+H132+H133</f>
        <v>50648</v>
      </c>
      <c r="I129" s="76">
        <f t="shared" si="25"/>
        <v>50000</v>
      </c>
      <c r="J129" s="76">
        <f t="shared" si="25"/>
        <v>74707</v>
      </c>
      <c r="K129" s="76">
        <f t="shared" si="25"/>
        <v>78000</v>
      </c>
      <c r="L129" s="76">
        <f t="shared" si="25"/>
        <v>34000</v>
      </c>
      <c r="M129" s="76">
        <f t="shared" si="25"/>
        <v>39900</v>
      </c>
      <c r="N129" s="76">
        <f t="shared" si="25"/>
        <v>44000</v>
      </c>
      <c r="O129" s="76">
        <f t="shared" si="25"/>
        <v>40000</v>
      </c>
      <c r="P129" s="76">
        <f t="shared" si="25"/>
        <v>44900</v>
      </c>
      <c r="Q129" s="76">
        <f t="shared" si="25"/>
        <v>52000</v>
      </c>
      <c r="R129" s="40"/>
      <c r="S129" s="40"/>
      <c r="T129" s="40"/>
      <c r="U129" s="40"/>
      <c r="V129" s="40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1"/>
      <c r="EH129" s="121"/>
      <c r="EI129" s="121"/>
      <c r="EJ129" s="121"/>
      <c r="EK129" s="121"/>
      <c r="EL129" s="121"/>
    </row>
    <row r="130" spans="1:142" s="38" customFormat="1" ht="15.75">
      <c r="A130" s="82"/>
      <c r="B130" s="39" t="s">
        <v>88</v>
      </c>
      <c r="C130" s="25"/>
      <c r="D130" s="52"/>
      <c r="E130" s="52"/>
      <c r="F130" s="52"/>
      <c r="G130" s="52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40"/>
      <c r="S130" s="40"/>
      <c r="T130" s="40"/>
      <c r="U130" s="40"/>
      <c r="V130" s="40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</row>
    <row r="131" spans="1:142" s="38" customFormat="1" ht="15.75">
      <c r="A131" s="82"/>
      <c r="B131" s="39" t="s">
        <v>89</v>
      </c>
      <c r="C131" s="25" t="s">
        <v>40</v>
      </c>
      <c r="D131" s="52">
        <v>14227</v>
      </c>
      <c r="E131" s="52">
        <v>8600</v>
      </c>
      <c r="F131" s="52">
        <v>89500</v>
      </c>
      <c r="G131" s="52">
        <v>20500</v>
      </c>
      <c r="H131" s="75">
        <v>32948</v>
      </c>
      <c r="I131" s="75">
        <v>8000</v>
      </c>
      <c r="J131" s="75">
        <v>8777</v>
      </c>
      <c r="K131" s="75">
        <v>10000</v>
      </c>
      <c r="L131" s="75">
        <v>7000</v>
      </c>
      <c r="M131" s="75">
        <v>8800</v>
      </c>
      <c r="N131" s="75">
        <v>10000</v>
      </c>
      <c r="O131" s="75">
        <v>8000</v>
      </c>
      <c r="P131" s="75">
        <v>8800</v>
      </c>
      <c r="Q131" s="75">
        <v>11000</v>
      </c>
      <c r="R131" s="40"/>
      <c r="S131" s="40"/>
      <c r="T131" s="40"/>
      <c r="U131" s="40"/>
      <c r="V131" s="40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</row>
    <row r="132" spans="1:142" s="38" customFormat="1" ht="15.75">
      <c r="A132" s="82"/>
      <c r="B132" s="39" t="s">
        <v>90</v>
      </c>
      <c r="C132" s="25" t="s">
        <v>40</v>
      </c>
      <c r="D132" s="52">
        <v>19820</v>
      </c>
      <c r="E132" s="52">
        <v>38600</v>
      </c>
      <c r="F132" s="52">
        <v>17700</v>
      </c>
      <c r="G132" s="52">
        <v>18500</v>
      </c>
      <c r="H132" s="75">
        <v>2700</v>
      </c>
      <c r="I132" s="75">
        <v>25000</v>
      </c>
      <c r="J132" s="75">
        <v>29070</v>
      </c>
      <c r="K132" s="75">
        <v>30000</v>
      </c>
      <c r="L132" s="75">
        <v>8000</v>
      </c>
      <c r="M132" s="75">
        <v>9100</v>
      </c>
      <c r="N132" s="75">
        <v>10000</v>
      </c>
      <c r="O132" s="75">
        <v>9000</v>
      </c>
      <c r="P132" s="75">
        <v>9100</v>
      </c>
      <c r="Q132" s="75">
        <v>11000</v>
      </c>
      <c r="R132" s="40"/>
      <c r="S132" s="40"/>
      <c r="T132" s="40"/>
      <c r="U132" s="40"/>
      <c r="V132" s="40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</row>
    <row r="133" spans="1:142" s="38" customFormat="1" ht="15.75">
      <c r="A133" s="82"/>
      <c r="B133" s="39" t="s">
        <v>91</v>
      </c>
      <c r="C133" s="25" t="s">
        <v>40</v>
      </c>
      <c r="D133" s="52">
        <v>56411</v>
      </c>
      <c r="E133" s="52">
        <v>74500</v>
      </c>
      <c r="F133" s="52">
        <v>11500</v>
      </c>
      <c r="G133" s="52">
        <v>5000</v>
      </c>
      <c r="H133" s="75">
        <v>15000</v>
      </c>
      <c r="I133" s="75">
        <v>17000</v>
      </c>
      <c r="J133" s="75">
        <v>36860</v>
      </c>
      <c r="K133" s="75">
        <v>38000</v>
      </c>
      <c r="L133" s="75">
        <v>19000</v>
      </c>
      <c r="M133" s="75">
        <v>22000</v>
      </c>
      <c r="N133" s="75">
        <v>24000</v>
      </c>
      <c r="O133" s="75">
        <v>23000</v>
      </c>
      <c r="P133" s="75">
        <v>27000</v>
      </c>
      <c r="Q133" s="75">
        <v>30000</v>
      </c>
      <c r="R133" s="40"/>
      <c r="S133" s="40"/>
      <c r="T133" s="40"/>
      <c r="U133" s="40"/>
      <c r="V133" s="40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</row>
    <row r="134" spans="1:142" s="38" customFormat="1" ht="15.75">
      <c r="A134" s="82"/>
      <c r="B134" s="39" t="s">
        <v>92</v>
      </c>
      <c r="C134" s="25" t="s">
        <v>40</v>
      </c>
      <c r="D134" s="52">
        <v>1288</v>
      </c>
      <c r="E134" s="52">
        <v>1699</v>
      </c>
      <c r="F134" s="52">
        <v>1710</v>
      </c>
      <c r="G134" s="52">
        <v>2000</v>
      </c>
      <c r="H134" s="32">
        <v>2100</v>
      </c>
      <c r="I134" s="32">
        <v>2000</v>
      </c>
      <c r="J134" s="32">
        <v>2300</v>
      </c>
      <c r="K134" s="32">
        <v>2600</v>
      </c>
      <c r="L134" s="32">
        <v>2300</v>
      </c>
      <c r="M134" s="32">
        <v>2600</v>
      </c>
      <c r="N134" s="32">
        <v>2800</v>
      </c>
      <c r="O134" s="32">
        <v>2600</v>
      </c>
      <c r="P134" s="32">
        <v>2800</v>
      </c>
      <c r="Q134" s="32">
        <v>3300</v>
      </c>
      <c r="R134" s="40"/>
      <c r="S134" s="40"/>
      <c r="T134" s="40"/>
      <c r="U134" s="40"/>
      <c r="V134" s="40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</row>
    <row r="135" spans="1:142" s="38" customFormat="1" ht="15.75" customHeight="1">
      <c r="A135" s="83"/>
      <c r="B135" s="39" t="s">
        <v>93</v>
      </c>
      <c r="C135" s="25" t="s">
        <v>40</v>
      </c>
      <c r="D135" s="52">
        <v>76534</v>
      </c>
      <c r="E135" s="52">
        <v>28456</v>
      </c>
      <c r="F135" s="52">
        <v>40800</v>
      </c>
      <c r="G135" s="52">
        <v>15800</v>
      </c>
      <c r="H135" s="32">
        <v>17900</v>
      </c>
      <c r="I135" s="32">
        <v>17000</v>
      </c>
      <c r="J135" s="32">
        <v>17700</v>
      </c>
      <c r="K135" s="32">
        <v>18400</v>
      </c>
      <c r="L135" s="32">
        <v>17700</v>
      </c>
      <c r="M135" s="32">
        <v>18400</v>
      </c>
      <c r="N135" s="32">
        <v>19200</v>
      </c>
      <c r="O135" s="32">
        <v>18400</v>
      </c>
      <c r="P135" s="32">
        <v>19200</v>
      </c>
      <c r="Q135" s="32">
        <v>19700</v>
      </c>
      <c r="R135" s="40"/>
      <c r="S135" s="40"/>
      <c r="T135" s="40"/>
      <c r="U135" s="40"/>
      <c r="V135" s="40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1"/>
      <c r="EH135" s="121"/>
      <c r="EI135" s="121"/>
      <c r="EJ135" s="121"/>
      <c r="EK135" s="121"/>
      <c r="EL135" s="121"/>
    </row>
    <row r="137" spans="4:14" ht="18.75">
      <c r="D137" s="119" t="s">
        <v>123</v>
      </c>
      <c r="E137" s="119"/>
      <c r="F137" s="119"/>
      <c r="L137" s="119" t="s">
        <v>125</v>
      </c>
      <c r="M137" s="119"/>
      <c r="N137" s="119"/>
    </row>
    <row r="138" spans="4:6" ht="18.75">
      <c r="D138" s="119" t="s">
        <v>124</v>
      </c>
      <c r="E138" s="119"/>
      <c r="F138" s="119"/>
    </row>
    <row r="139" spans="2:14" ht="18.75" customHeight="1">
      <c r="B139" s="120"/>
      <c r="C139" s="122"/>
      <c r="D139" s="122"/>
      <c r="E139" s="122"/>
      <c r="F139" s="119"/>
      <c r="G139" s="119"/>
      <c r="H139" s="119"/>
      <c r="L139" s="119"/>
      <c r="M139" s="119"/>
      <c r="N139" s="119"/>
    </row>
    <row r="140" spans="2:14" ht="18.75" customHeight="1">
      <c r="B140" s="120"/>
      <c r="C140" s="122"/>
      <c r="D140" s="122"/>
      <c r="E140" s="122"/>
      <c r="F140" s="119"/>
      <c r="G140" s="119"/>
      <c r="H140" s="119"/>
      <c r="L140" s="119"/>
      <c r="M140" s="119"/>
      <c r="N140" s="119"/>
    </row>
  </sheetData>
  <sheetProtection/>
  <mergeCells count="79">
    <mergeCell ref="D137:F137"/>
    <mergeCell ref="D138:F138"/>
    <mergeCell ref="L137:N137"/>
    <mergeCell ref="N1:Q5"/>
    <mergeCell ref="F139:H140"/>
    <mergeCell ref="C139:E139"/>
    <mergeCell ref="C140:E140"/>
    <mergeCell ref="L139:N140"/>
    <mergeCell ref="A88:A89"/>
    <mergeCell ref="A91:A92"/>
    <mergeCell ref="B104:B105"/>
    <mergeCell ref="B95:B96"/>
    <mergeCell ref="B97:B98"/>
    <mergeCell ref="A90:B90"/>
    <mergeCell ref="A93:A94"/>
    <mergeCell ref="B93:B94"/>
    <mergeCell ref="B91:B92"/>
    <mergeCell ref="B85:B86"/>
    <mergeCell ref="B88:B89"/>
    <mergeCell ref="B50:B51"/>
    <mergeCell ref="B69:B70"/>
    <mergeCell ref="B73:B74"/>
    <mergeCell ref="B81:B82"/>
    <mergeCell ref="B67:B68"/>
    <mergeCell ref="B100:B101"/>
    <mergeCell ref="B48:B49"/>
    <mergeCell ref="B32:B33"/>
    <mergeCell ref="A54:B54"/>
    <mergeCell ref="B83:B84"/>
    <mergeCell ref="A35:B35"/>
    <mergeCell ref="A73:A74"/>
    <mergeCell ref="A48:A49"/>
    <mergeCell ref="A39:A40"/>
    <mergeCell ref="B39:B40"/>
    <mergeCell ref="B76:B77"/>
    <mergeCell ref="B79:B80"/>
    <mergeCell ref="H11:H12"/>
    <mergeCell ref="G11:G12"/>
    <mergeCell ref="F11:F12"/>
    <mergeCell ref="B26:B31"/>
    <mergeCell ref="A66:B66"/>
    <mergeCell ref="A75:B75"/>
    <mergeCell ref="B14:B15"/>
    <mergeCell ref="A10:A12"/>
    <mergeCell ref="E11:E12"/>
    <mergeCell ref="A47:B47"/>
    <mergeCell ref="B45:B46"/>
    <mergeCell ref="A26:A31"/>
    <mergeCell ref="A13:B13"/>
    <mergeCell ref="B17:B18"/>
    <mergeCell ref="B20:B21"/>
    <mergeCell ref="B23:B24"/>
    <mergeCell ref="D11:D12"/>
    <mergeCell ref="B6:Q6"/>
    <mergeCell ref="B7:Q7"/>
    <mergeCell ref="B10:B12"/>
    <mergeCell ref="C10:C12"/>
    <mergeCell ref="I10:Q10"/>
    <mergeCell ref="I11:K11"/>
    <mergeCell ref="L11:N11"/>
    <mergeCell ref="O11:Q11"/>
    <mergeCell ref="B8:Q8"/>
    <mergeCell ref="A14:A15"/>
    <mergeCell ref="A17:A18"/>
    <mergeCell ref="A20:A21"/>
    <mergeCell ref="A50:A51"/>
    <mergeCell ref="A32:A33"/>
    <mergeCell ref="A45:A46"/>
    <mergeCell ref="A23:A24"/>
    <mergeCell ref="A119:A135"/>
    <mergeCell ref="A97:A107"/>
    <mergeCell ref="A67:A68"/>
    <mergeCell ref="A69:A70"/>
    <mergeCell ref="A95:A96"/>
    <mergeCell ref="A76:A86"/>
    <mergeCell ref="A115:B115"/>
    <mergeCell ref="A110:B110"/>
    <mergeCell ref="B102:B103"/>
    <mergeCell ref="B106:B107"/>
  </mergeCells>
  <printOptions/>
  <pageMargins left="0.1968503937007874" right="0.1968503937007874" top="0.7086614173228347" bottom="0.6692913385826772" header="0.35433070866141736" footer="0.5905511811023623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Admin</cp:lastModifiedBy>
  <cp:lastPrinted>2017-07-06T05:12:49Z</cp:lastPrinted>
  <dcterms:created xsi:type="dcterms:W3CDTF">2013-05-25T16:45:04Z</dcterms:created>
  <dcterms:modified xsi:type="dcterms:W3CDTF">2017-07-06T05:12:56Z</dcterms:modified>
  <cp:category/>
  <cp:version/>
  <cp:contentType/>
  <cp:contentStatus/>
</cp:coreProperties>
</file>