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540" windowHeight="3030" tabRatio="602" activeTab="0"/>
  </bookViews>
  <sheets>
    <sheet name="2017-2018" sheetId="1" r:id="rId1"/>
  </sheets>
  <definedNames>
    <definedName name="_xlnm.Print_Titles" localSheetId="0">'2017-2018'!$5:$7</definedName>
    <definedName name="_xlnm.Print_Area" localSheetId="0">'2017-2018'!$A$1:$M$146</definedName>
  </definedNames>
  <calcPr fullCalcOnLoad="1"/>
</workbook>
</file>

<file path=xl/sharedStrings.xml><?xml version="1.0" encoding="utf-8"?>
<sst xmlns="http://schemas.openxmlformats.org/spreadsheetml/2006/main" count="153" uniqueCount="134">
  <si>
    <t>Налог на игорный бизнес</t>
  </si>
  <si>
    <t>Земельный налог</t>
  </si>
  <si>
    <t>Налог на доходы физических лиц</t>
  </si>
  <si>
    <t>Налог на добычу полезных ископаемых</t>
  </si>
  <si>
    <t>ИТОГО ДОХОДОВ</t>
  </si>
  <si>
    <t>Налог на прибыль организаций</t>
  </si>
  <si>
    <t>ИТОГО РАСХОДОВ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</si>
  <si>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</si>
  <si>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</si>
  <si>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</si>
  <si>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</si>
  <si>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Налоги на имущество физических лиц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</si>
  <si>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</si>
  <si>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</si>
  <si>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</si>
  <si>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>Платежи при пользовании недрами</t>
  </si>
  <si>
    <t>Лицензионные сборы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</si>
  <si>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</si>
  <si>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</si>
  <si>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</si>
  <si>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</si>
  <si>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Результат исполнения бюджета (дефицит"-".профицит "+")</t>
  </si>
  <si>
    <t>Сборы за пользование  объектами животного мира и за пользование объектами водных биологических ресурсов</t>
  </si>
  <si>
    <t>Прочие доходы от оказания платных услуг и компенсации затрат государства</t>
  </si>
  <si>
    <t>БЕЗВОЗМЕЗДНЫЕ ПОСТУПЛЕНИЯ</t>
  </si>
  <si>
    <t>Акцизы по подакцизным товарам  ( продукции),  производимым на территории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</si>
  <si>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</si>
  <si>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</si>
  <si>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</si>
  <si>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</si>
  <si>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НАЛОГОВЫЕ И НЕНАЛОГОВЫЕ ДОХОДЫ</t>
  </si>
  <si>
    <t>Плата за ипользование лесов</t>
  </si>
  <si>
    <t>ДОХОДЫ БЮДЖЕТОВ БЮДЖЕТНОЙ СИСТЕМЫ РОССИЙСКОЙ ФЕДЕРАЦИИ ОТ ВОЗВРАТА ОСТАТКОВ СУБСИДИЙ И СУБВЕНЦИЙ ПРОШЛЫХ ЛЕТ</t>
  </si>
  <si>
    <t>СТРАХОВЫЕ ВЗНОСЫ НА ОБЯЗАТЕЛЬНОЕ СОЦИАЛЬНОЕ СТРАХОВАНИЕ</t>
  </si>
  <si>
    <t>Средства Федерального фонда обязательного медицинского страхования, передаваемые бюджетам территориальных фондов медицинского страхования</t>
  </si>
  <si>
    <t>ФИЗИЧЕСКАЯ КУЛЬТУРА И СПОРТ</t>
  </si>
  <si>
    <t>СРЕДСТВА МАССОВОЙ ИНФОРМАЦИИ</t>
  </si>
  <si>
    <t>КУЛЬТУРА,  КИНЕМАТОГРАФИЯ</t>
  </si>
  <si>
    <t>св 200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</si>
  <si>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</si>
  <si>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</si>
  <si>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</si>
  <si>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</si>
  <si>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</si>
  <si>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</si>
  <si>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</si>
  <si>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</si>
  <si>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</si>
  <si>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</si>
  <si>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</si>
  <si>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</si>
  <si>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</si>
  <si>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</si>
  <si>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</si>
  <si>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</si>
  <si>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</si>
  <si>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Коммунальное хозяйство</t>
  </si>
  <si>
    <t>Благоустройство</t>
  </si>
  <si>
    <t>Дошкольное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</si>
  <si>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</si>
  <si>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</si>
  <si>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</si>
  <si>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</si>
  <si>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</si>
  <si>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</si>
  <si>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</si>
  <si>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</si>
  <si>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</si>
  <si>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</si>
  <si>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</si>
  <si>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</si>
  <si>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</si>
  <si>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</si>
  <si>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</si>
  <si>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</si>
  <si>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</si>
  <si>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</si>
  <si>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</si>
  <si>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</si>
  <si>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</si>
  <si>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</si>
  <si>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</si>
  <si>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</si>
  <si>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</si>
  <si>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Топливно-энергетический комплекс</t>
  </si>
  <si>
    <t>Другие вопросы в области средств массовой информации</t>
  </si>
  <si>
    <t xml:space="preserve">Исполнено на 1 апреля                           </t>
  </si>
  <si>
    <t>Исполнено на 1 июля</t>
  </si>
  <si>
    <t>Государственная пошлина, сборы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</si>
  <si>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</si>
  <si>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</si>
  <si>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</si>
  <si>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</si>
  <si>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</si>
  <si>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</si>
  <si>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И Н Ф О Р М А Ц И Я</t>
  </si>
  <si>
    <t>Исполнено на 1 октября</t>
  </si>
  <si>
    <t>Органы внутренних дел</t>
  </si>
  <si>
    <t xml:space="preserve">                       (тыс.руб.)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</si>
  <si>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</si>
  <si>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</si>
  <si>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</si>
  <si>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</si>
  <si>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</si>
  <si>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</si>
  <si>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налогооблажения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</si>
  <si>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</si>
  <si>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</si>
  <si>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</si>
  <si>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Задолженность и перерасчёты по отменённым  налогам, сборам и иным обязательным платежам</t>
  </si>
  <si>
    <t>Прочие безвозмездные поступления в бюджеты городских округов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</si>
  <si>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</si>
  <si>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</si>
  <si>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</si>
  <si>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</si>
  <si>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 xml:space="preserve">Другие вопросы в области жилищно-коммунального хозяйства </t>
  </si>
  <si>
    <t>Молодежная политика и оздоровление детей</t>
  </si>
  <si>
    <t xml:space="preserve">Другие вопросы в области образования </t>
  </si>
  <si>
    <t xml:space="preserve">Социальное обеспечение населения </t>
  </si>
  <si>
    <t xml:space="preserve">Охрана семьи и детства   </t>
  </si>
  <si>
    <t>Другие вопросы в области национальной экономики</t>
  </si>
  <si>
    <t xml:space="preserve">Исполнено на 1 января </t>
  </si>
  <si>
    <t>%исполнения</t>
  </si>
  <si>
    <t xml:space="preserve"> об  исполнении бюджета муниципального образования Осинниковский городской округ</t>
  </si>
  <si>
    <t>св.200</t>
  </si>
  <si>
    <t>2017</t>
  </si>
  <si>
    <t>Общее образование, дополнительное образование</t>
  </si>
  <si>
    <t>св.300</t>
  </si>
  <si>
    <t>св.2 тыс.</t>
  </si>
  <si>
    <t>2018</t>
  </si>
  <si>
    <t>2019</t>
  </si>
  <si>
    <t>в 2018 году в сравнении с соответствующим периодом прошлого года</t>
  </si>
  <si>
    <t>св200</t>
  </si>
  <si>
    <t>св. 1000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</si>
</sst>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5" fillId="33" borderId="18" xfId="62" applyNumberFormat="1" applyFont="1" applyFill="1" applyBorder="1" applyAlignment="1">
      <alignment/>
    </xf>
    <xf numFmtId="173" fontId="5" fillId="33" borderId="18" xfId="62" applyNumberFormat="1" applyFont="1" applyFill="1" applyBorder="1" applyAlignment="1">
      <alignment horizontal="right"/>
    </xf>
    <xf numFmtId="173" fontId="5" fillId="33" borderId="19" xfId="6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73" fontId="5" fillId="33" borderId="0" xfId="0" applyNumberFormat="1" applyFont="1" applyFill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 horizontal="right"/>
    </xf>
    <xf numFmtId="173" fontId="9" fillId="33" borderId="18" xfId="0" applyNumberFormat="1" applyFont="1" applyFill="1" applyBorder="1" applyAlignment="1">
      <alignment/>
    </xf>
    <xf numFmtId="173" fontId="8" fillId="33" borderId="19" xfId="62" applyNumberFormat="1" applyFont="1" applyFill="1" applyBorder="1" applyAlignment="1">
      <alignment horizontal="right"/>
    </xf>
    <xf numFmtId="173" fontId="5" fillId="33" borderId="19" xfId="0" applyNumberFormat="1" applyFont="1" applyFill="1" applyBorder="1" applyAlignment="1">
      <alignment horizontal="right"/>
    </xf>
    <xf numFmtId="173" fontId="8" fillId="33" borderId="19" xfId="0" applyNumberFormat="1" applyFont="1" applyFill="1" applyBorder="1" applyAlignment="1">
      <alignment/>
    </xf>
    <xf numFmtId="173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 vertical="top"/>
    </xf>
    <xf numFmtId="173" fontId="9" fillId="33" borderId="20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173" fontId="8" fillId="33" borderId="20" xfId="0" applyNumberFormat="1" applyFont="1" applyFill="1" applyBorder="1" applyAlignment="1">
      <alignment/>
    </xf>
    <xf numFmtId="173" fontId="8" fillId="33" borderId="21" xfId="0" applyNumberFormat="1" applyFont="1" applyFill="1" applyBorder="1" applyAlignment="1">
      <alignment horizontal="right"/>
    </xf>
    <xf numFmtId="173" fontId="5" fillId="33" borderId="14" xfId="0" applyNumberFormat="1" applyFont="1" applyFill="1" applyBorder="1" applyAlignment="1">
      <alignment/>
    </xf>
    <xf numFmtId="173" fontId="5" fillId="33" borderId="22" xfId="0" applyNumberFormat="1" applyFont="1" applyFill="1" applyBorder="1" applyAlignment="1">
      <alignment/>
    </xf>
    <xf numFmtId="172" fontId="8" fillId="33" borderId="14" xfId="0" applyNumberFormat="1" applyFont="1" applyFill="1" applyBorder="1" applyAlignment="1">
      <alignment/>
    </xf>
    <xf numFmtId="172" fontId="5" fillId="33" borderId="22" xfId="0" applyNumberFormat="1" applyFont="1" applyFill="1" applyBorder="1" applyAlignment="1">
      <alignment/>
    </xf>
    <xf numFmtId="173" fontId="8" fillId="33" borderId="14" xfId="0" applyNumberFormat="1" applyFont="1" applyFill="1" applyBorder="1" applyAlignment="1">
      <alignment/>
    </xf>
    <xf numFmtId="173" fontId="5" fillId="33" borderId="23" xfId="0" applyNumberFormat="1" applyFont="1" applyFill="1" applyBorder="1" applyAlignment="1">
      <alignment horizontal="right"/>
    </xf>
    <xf numFmtId="173" fontId="8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5" fillId="33" borderId="24" xfId="54" applyFont="1" applyFill="1" applyBorder="1" applyAlignment="1">
      <alignment vertical="center" wrapText="1"/>
      <protection/>
    </xf>
    <xf numFmtId="0" fontId="5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 wrapText="1"/>
    </xf>
    <xf numFmtId="49" fontId="10" fillId="33" borderId="24" xfId="53" applyNumberFormat="1" applyFont="1" applyFill="1" applyBorder="1" applyAlignment="1">
      <alignment vertical="top" wrapText="1"/>
      <protection/>
    </xf>
    <xf numFmtId="173" fontId="8" fillId="33" borderId="24" xfId="0" applyNumberFormat="1" applyFont="1" applyFill="1" applyBorder="1" applyAlignment="1">
      <alignment wrapText="1"/>
    </xf>
    <xf numFmtId="173" fontId="5" fillId="33" borderId="24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wrapText="1"/>
    </xf>
    <xf numFmtId="173" fontId="8" fillId="0" borderId="18" xfId="0" applyNumberFormat="1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0" fontId="4" fillId="33" borderId="24" xfId="54" applyFont="1" applyFill="1" applyBorder="1" applyAlignment="1">
      <alignment vertical="top" wrapText="1"/>
      <protection/>
    </xf>
    <xf numFmtId="0" fontId="4" fillId="33" borderId="24" xfId="54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18" sqref="L118"/>
    </sheetView>
  </sheetViews>
  <sheetFormatPr defaultColWidth="40.375" defaultRowHeight="12.75"/>
  <cols>
    <col min="1" max="1" width="64.625" style="1" customWidth="1"/>
    <col min="2" max="2" width="12.125" style="1" customWidth="1"/>
    <col min="3" max="3" width="12.25390625" style="1" customWidth="1"/>
    <col min="4" max="4" width="7.75390625" style="1" customWidth="1"/>
    <col min="5" max="5" width="10.375" style="1" customWidth="1"/>
    <col min="6" max="6" width="9.75390625" style="1" customWidth="1"/>
    <col min="7" max="7" width="8.25390625" style="1" customWidth="1"/>
    <col min="8" max="8" width="12.00390625" style="1" customWidth="1"/>
    <col min="9" max="9" width="11.75390625" style="1" customWidth="1"/>
    <col min="10" max="10" width="8.00390625" style="1" customWidth="1"/>
    <col min="11" max="11" width="11.625" style="1" customWidth="1"/>
    <col min="12" max="12" width="10.375" style="2" customWidth="1"/>
    <col min="13" max="13" width="9.625" style="2" customWidth="1"/>
    <col min="14" max="14" width="17.625" style="1" customWidth="1"/>
    <col min="15" max="16384" width="40.375" style="1" customWidth="1"/>
  </cols>
  <sheetData>
    <row r="1" spans="1:7" ht="15.75">
      <c r="A1" s="64" t="s">
        <v>95</v>
      </c>
      <c r="B1" s="64"/>
      <c r="C1" s="64"/>
      <c r="D1" s="64"/>
      <c r="E1" s="64"/>
      <c r="F1" s="64"/>
      <c r="G1" s="64"/>
    </row>
    <row r="2" spans="1:11" ht="15.75">
      <c r="A2" s="70" t="s">
        <v>123</v>
      </c>
      <c r="B2" s="70"/>
      <c r="C2" s="70"/>
      <c r="D2" s="70"/>
      <c r="E2" s="70"/>
      <c r="F2" s="70"/>
      <c r="G2" s="70"/>
      <c r="H2" s="70"/>
      <c r="I2" s="70"/>
      <c r="J2" s="3"/>
      <c r="K2" s="3"/>
    </row>
    <row r="3" spans="1:9" ht="15.75">
      <c r="A3" s="71" t="s">
        <v>131</v>
      </c>
      <c r="B3" s="71"/>
      <c r="C3" s="71"/>
      <c r="D3" s="71"/>
      <c r="E3" s="71"/>
      <c r="F3" s="71"/>
      <c r="G3" s="71"/>
      <c r="H3" s="71"/>
      <c r="I3" s="71"/>
    </row>
    <row r="4" spans="1:13" ht="15.75" customHeight="1" thickBot="1">
      <c r="A4" s="4"/>
      <c r="B4" s="4"/>
      <c r="C4" s="4"/>
      <c r="D4" s="5"/>
      <c r="G4" s="5"/>
      <c r="L4" s="6"/>
      <c r="M4" s="6" t="s">
        <v>98</v>
      </c>
    </row>
    <row r="5" spans="1:13" ht="15.75" thickBot="1">
      <c r="A5" s="7" t="s">
        <v>7</v>
      </c>
      <c r="B5" s="67" t="s">
        <v>86</v>
      </c>
      <c r="C5" s="68"/>
      <c r="D5" s="65" t="s">
        <v>122</v>
      </c>
      <c r="E5" s="69" t="s">
        <v>87</v>
      </c>
      <c r="F5" s="69"/>
      <c r="G5" s="65" t="s">
        <v>122</v>
      </c>
      <c r="H5" s="69" t="s">
        <v>96</v>
      </c>
      <c r="I5" s="69"/>
      <c r="J5" s="65" t="s">
        <v>122</v>
      </c>
      <c r="K5" s="69" t="s">
        <v>121</v>
      </c>
      <c r="L5" s="69"/>
      <c r="M5" s="65" t="s">
        <v>122</v>
      </c>
    </row>
    <row r="6" spans="1:13" ht="15.75" thickBot="1">
      <c r="A6" s="9"/>
      <c r="B6" s="10" t="s">
        <v>125</v>
      </c>
      <c r="C6" s="10" t="s">
        <v>129</v>
      </c>
      <c r="D6" s="66"/>
      <c r="E6" s="10" t="s">
        <v>125</v>
      </c>
      <c r="F6" s="8" t="s">
        <v>129</v>
      </c>
      <c r="G6" s="66"/>
      <c r="H6" s="10" t="s">
        <v>125</v>
      </c>
      <c r="I6" s="8" t="s">
        <v>129</v>
      </c>
      <c r="J6" s="66"/>
      <c r="K6" s="10" t="s">
        <v>129</v>
      </c>
      <c r="L6" s="8" t="s">
        <v>130</v>
      </c>
      <c r="M6" s="66"/>
    </row>
    <row r="7" spans="1:13" ht="13.5" thickBot="1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>
        <v>8</v>
      </c>
      <c r="I7" s="13">
        <v>9</v>
      </c>
      <c r="J7" s="13">
        <v>10</v>
      </c>
      <c r="K7" s="13">
        <v>11</v>
      </c>
      <c r="L7" s="13">
        <v>12</v>
      </c>
      <c r="M7" s="15">
        <v>13</v>
      </c>
    </row>
    <row r="8" spans="1:15" ht="12.75">
      <c r="A8" s="49" t="s">
        <v>30</v>
      </c>
      <c r="B8" s="23">
        <f>B9+B10+B12+B13+B14+B15+B16+B17+B18+B19+B20+B21+B22+B23+B24+B26+B27+B28+B29+B30+B33+B34+B35+B36+B25</f>
        <v>74224.30000000002</v>
      </c>
      <c r="C8" s="23">
        <f>C9+C10+C12+C13+C14+C15+C16+C17+C18+C19+C20+C21+C22+C23+C24+C26+C27+C28+C29+C30+C33+C34+C35+C36+C25</f>
        <v>76267.5</v>
      </c>
      <c r="D8" s="24">
        <f>C8/B8*100</f>
        <v>102.7527373110962</v>
      </c>
      <c r="E8" s="23">
        <f>E9+E10+E12+E13+E14+E15+E16+E17+E18+E19+E20+E21+E22+E23+E24+E26+E27+E28+E29+E30+E33+E34+E35+E36+E25</f>
        <v>142957</v>
      </c>
      <c r="F8" s="23">
        <f>F9+F10+F12+F13+F14+F15+F16+F17+F18+F19+F20+F21+F22+F23+F24+F26+F27+F28+F29+F30+F33+F34+F35+F36+F25</f>
        <v>156340.20000000004</v>
      </c>
      <c r="G8" s="23">
        <f>(F8/E8)*100</f>
        <v>109.36169617437415</v>
      </c>
      <c r="H8" s="23">
        <f>H9+H10+H12+H13+H14+H15+H16+H17+H18+H19+H20+H21+H22+H23+H24+H26+H27+H28+H29+H30+H33+H34+H35+H36+H25</f>
        <v>221829.69999999998</v>
      </c>
      <c r="I8" s="23">
        <f>I9+I10+I12+I13+I14+I15+I16+I17+I18+I19+I20+I21+I22+I23+I24+I26+I27+I28+I29+I30+I33+I34+I35+I36+I25</f>
        <v>229938.80000000005</v>
      </c>
      <c r="J8" s="24">
        <f>I8/H8*100</f>
        <v>103.65555198424741</v>
      </c>
      <c r="K8" s="23">
        <f>K9+K10+K12+K13+K14+K15+K16+K17+K18+K19+K20+K21+K22+K23+K24+K26+K27+K28+K29+K30+K33+K34+K35+K36+K25</f>
        <v>308295.8000000001</v>
      </c>
      <c r="L8" s="23">
        <f>L9+L10+L12+L13+L14+L15+L16+L17+L18+L19+L20+L21+L22+L23+L24+L26+L27+L28+L29+L30+L33+L34+L35+L36+L25</f>
        <v>322241.60000000003</v>
      </c>
      <c r="M8" s="25">
        <f>L8/K8*100</f>
        <v>104.52351280815371</v>
      </c>
      <c r="O8" s="16"/>
    </row>
    <row r="9" spans="1:13" ht="12.75" hidden="1">
      <c r="A9" s="50" t="s">
        <v>5</v>
      </c>
      <c r="B9" s="26"/>
      <c r="C9" s="26"/>
      <c r="D9" s="27" t="e">
        <f aca="true" t="shared" si="0" ref="D9:D69">C9/B9*100</f>
        <v>#DIV/0!</v>
      </c>
      <c r="E9" s="26"/>
      <c r="F9" s="26"/>
      <c r="G9" s="27" t="e">
        <f aca="true" t="shared" si="1" ref="G9:G69">F9/E9*100</f>
        <v>#DIV/0!</v>
      </c>
      <c r="H9" s="26"/>
      <c r="I9" s="26"/>
      <c r="J9" s="28"/>
      <c r="K9" s="17"/>
      <c r="L9" s="18"/>
      <c r="M9" s="19"/>
    </row>
    <row r="10" spans="1:13" ht="12.75">
      <c r="A10" s="50" t="s">
        <v>2</v>
      </c>
      <c r="B10" s="26">
        <v>44741.3</v>
      </c>
      <c r="C10" s="26">
        <v>50651.7</v>
      </c>
      <c r="D10" s="27">
        <f>C10/B10*100</f>
        <v>113.21016599875281</v>
      </c>
      <c r="E10" s="26">
        <v>88075.9</v>
      </c>
      <c r="F10" s="26">
        <v>101446.6</v>
      </c>
      <c r="G10" s="27">
        <f t="shared" si="1"/>
        <v>115.18088376048388</v>
      </c>
      <c r="H10" s="26">
        <v>129218.8</v>
      </c>
      <c r="I10" s="26">
        <v>149805.5</v>
      </c>
      <c r="J10" s="27">
        <f aca="true" t="shared" si="2" ref="J10:J36">I10/H10*100</f>
        <v>115.93166009899487</v>
      </c>
      <c r="K10" s="18">
        <v>179677.3</v>
      </c>
      <c r="L10" s="18">
        <v>208978.3</v>
      </c>
      <c r="M10" s="29">
        <f aca="true" t="shared" si="3" ref="M10:M36">L10/K10*100</f>
        <v>116.30756918097056</v>
      </c>
    </row>
    <row r="11" spans="1:13" ht="24" customHeight="1" hidden="1">
      <c r="A11" s="50" t="s">
        <v>33</v>
      </c>
      <c r="B11" s="26"/>
      <c r="C11" s="26"/>
      <c r="D11" s="27" t="e">
        <f t="shared" si="0"/>
        <v>#DIV/0!</v>
      </c>
      <c r="E11" s="26"/>
      <c r="F11" s="26"/>
      <c r="G11" s="27" t="e">
        <f t="shared" si="1"/>
        <v>#DIV/0!</v>
      </c>
      <c r="H11" s="26"/>
      <c r="I11" s="26"/>
      <c r="J11" s="27" t="e">
        <f t="shared" si="2"/>
        <v>#DIV/0!</v>
      </c>
      <c r="K11" s="18"/>
      <c r="L11" s="18"/>
      <c r="M11" s="29" t="e">
        <f t="shared" si="3"/>
        <v>#DIV/0!</v>
      </c>
    </row>
    <row r="12" spans="1:13" ht="30.75" customHeight="1">
      <c r="A12" s="50" t="s">
        <v>25</v>
      </c>
      <c r="B12" s="26">
        <v>1704.9</v>
      </c>
      <c r="C12" s="26">
        <v>1732.7</v>
      </c>
      <c r="D12" s="27">
        <f t="shared" si="0"/>
        <v>101.63059416974602</v>
      </c>
      <c r="E12" s="26">
        <v>3420.3</v>
      </c>
      <c r="F12" s="26">
        <v>3587.8</v>
      </c>
      <c r="G12" s="27">
        <f t="shared" si="1"/>
        <v>104.89723123702599</v>
      </c>
      <c r="H12" s="26">
        <v>5413.1</v>
      </c>
      <c r="I12" s="26">
        <v>5781.5</v>
      </c>
      <c r="J12" s="27">
        <f t="shared" si="2"/>
        <v>106.80571206886995</v>
      </c>
      <c r="K12" s="18">
        <v>7292</v>
      </c>
      <c r="L12" s="18">
        <v>7899.5</v>
      </c>
      <c r="M12" s="29">
        <f t="shared" si="3"/>
        <v>108.33104772353263</v>
      </c>
    </row>
    <row r="13" spans="1:13" s="20" customFormat="1" ht="26.25" customHeight="1">
      <c r="A13" s="50" t="s">
        <v>105</v>
      </c>
      <c r="B13" s="26"/>
      <c r="C13" s="26">
        <v>1851.1</v>
      </c>
      <c r="D13" s="27"/>
      <c r="E13" s="26"/>
      <c r="F13" s="26">
        <v>6420.3</v>
      </c>
      <c r="G13" s="27"/>
      <c r="H13" s="26"/>
      <c r="I13" s="26">
        <v>9020.9</v>
      </c>
      <c r="J13" s="27"/>
      <c r="K13" s="18"/>
      <c r="L13" s="18">
        <v>11309.1</v>
      </c>
      <c r="M13" s="29"/>
    </row>
    <row r="14" spans="1:13" s="20" customFormat="1" ht="12.75">
      <c r="A14" s="50" t="s">
        <v>106</v>
      </c>
      <c r="B14" s="26">
        <v>6703.8</v>
      </c>
      <c r="C14" s="26">
        <v>5408.5</v>
      </c>
      <c r="D14" s="27">
        <f t="shared" si="0"/>
        <v>80.67812285569377</v>
      </c>
      <c r="E14" s="26">
        <v>13170</v>
      </c>
      <c r="F14" s="26">
        <v>11621.7</v>
      </c>
      <c r="G14" s="27">
        <f t="shared" si="1"/>
        <v>88.24373576309796</v>
      </c>
      <c r="H14" s="26">
        <v>18796.6</v>
      </c>
      <c r="I14" s="26">
        <v>15772.1</v>
      </c>
      <c r="J14" s="27">
        <f t="shared" si="2"/>
        <v>83.90932402668568</v>
      </c>
      <c r="K14" s="18">
        <v>24788.5</v>
      </c>
      <c r="L14" s="18">
        <v>20818.8</v>
      </c>
      <c r="M14" s="29">
        <f t="shared" si="3"/>
        <v>83.98571918429917</v>
      </c>
    </row>
    <row r="15" spans="1:13" s="20" customFormat="1" ht="12.75">
      <c r="A15" s="50" t="s">
        <v>107</v>
      </c>
      <c r="B15" s="26">
        <v>3</v>
      </c>
      <c r="C15" s="26">
        <v>6</v>
      </c>
      <c r="D15" s="27" t="s">
        <v>124</v>
      </c>
      <c r="E15" s="26">
        <v>5</v>
      </c>
      <c r="F15" s="26">
        <v>9.6</v>
      </c>
      <c r="G15" s="27">
        <f t="shared" si="1"/>
        <v>192</v>
      </c>
      <c r="H15" s="26">
        <v>11.8</v>
      </c>
      <c r="I15" s="26">
        <v>21</v>
      </c>
      <c r="J15" s="27">
        <f t="shared" si="2"/>
        <v>177.96610169491524</v>
      </c>
      <c r="K15" s="18">
        <v>88.1</v>
      </c>
      <c r="L15" s="18">
        <v>21.1</v>
      </c>
      <c r="M15" s="29">
        <f t="shared" si="3"/>
        <v>23.95005675368899</v>
      </c>
    </row>
    <row r="16" spans="1:13" s="20" customFormat="1" ht="25.5">
      <c r="A16" s="50" t="s">
        <v>108</v>
      </c>
      <c r="B16" s="26">
        <v>37.3</v>
      </c>
      <c r="C16" s="26">
        <v>78.9</v>
      </c>
      <c r="D16" s="27" t="s">
        <v>132</v>
      </c>
      <c r="E16" s="26">
        <v>55.3</v>
      </c>
      <c r="F16" s="26">
        <v>107</v>
      </c>
      <c r="G16" s="27">
        <f t="shared" si="1"/>
        <v>193.49005424954794</v>
      </c>
      <c r="H16" s="26">
        <v>60.1</v>
      </c>
      <c r="I16" s="26">
        <v>111.3</v>
      </c>
      <c r="J16" s="27">
        <f t="shared" si="2"/>
        <v>185.19134775374374</v>
      </c>
      <c r="K16" s="18">
        <v>145.1</v>
      </c>
      <c r="L16" s="18">
        <v>263.2</v>
      </c>
      <c r="M16" s="29">
        <f t="shared" si="3"/>
        <v>181.3921433494142</v>
      </c>
    </row>
    <row r="17" spans="1:13" ht="13.5" customHeight="1">
      <c r="A17" s="50" t="s">
        <v>11</v>
      </c>
      <c r="B17" s="26">
        <v>225.7</v>
      </c>
      <c r="C17" s="26">
        <v>183.5</v>
      </c>
      <c r="D17" s="27">
        <f>C17/B17*100</f>
        <v>81.30261408949934</v>
      </c>
      <c r="E17" s="26">
        <v>328.9</v>
      </c>
      <c r="F17" s="26">
        <v>234.7</v>
      </c>
      <c r="G17" s="27">
        <f t="shared" si="1"/>
        <v>71.35907570690179</v>
      </c>
      <c r="H17" s="26">
        <v>740.9</v>
      </c>
      <c r="I17" s="26">
        <v>410.7</v>
      </c>
      <c r="J17" s="27">
        <f t="shared" si="2"/>
        <v>55.4325819948711</v>
      </c>
      <c r="K17" s="18">
        <v>2798.7</v>
      </c>
      <c r="L17" s="18">
        <v>3688.6</v>
      </c>
      <c r="M17" s="29">
        <f t="shared" si="3"/>
        <v>131.79690570622077</v>
      </c>
    </row>
    <row r="18" spans="1:13" ht="12.75" hidden="1">
      <c r="A18" s="50" t="s">
        <v>12</v>
      </c>
      <c r="B18" s="26"/>
      <c r="C18" s="26"/>
      <c r="D18" s="27" t="e">
        <f t="shared" si="0"/>
        <v>#DIV/0!</v>
      </c>
      <c r="E18" s="26"/>
      <c r="F18" s="26"/>
      <c r="G18" s="27" t="e">
        <f t="shared" si="1"/>
        <v>#DIV/0!</v>
      </c>
      <c r="H18" s="26"/>
      <c r="I18" s="26"/>
      <c r="J18" s="27" t="e">
        <f t="shared" si="2"/>
        <v>#DIV/0!</v>
      </c>
      <c r="K18" s="18"/>
      <c r="L18" s="18"/>
      <c r="M18" s="29" t="e">
        <f t="shared" si="3"/>
        <v>#DIV/0!</v>
      </c>
    </row>
    <row r="19" spans="1:13" ht="12" customHeight="1">
      <c r="A19" s="50" t="s">
        <v>13</v>
      </c>
      <c r="B19" s="26">
        <v>176.9</v>
      </c>
      <c r="C19" s="26">
        <v>173.9</v>
      </c>
      <c r="D19" s="27">
        <f t="shared" si="0"/>
        <v>98.30412662521198</v>
      </c>
      <c r="E19" s="26">
        <v>300.1</v>
      </c>
      <c r="F19" s="26">
        <v>334.1</v>
      </c>
      <c r="G19" s="27">
        <f t="shared" si="1"/>
        <v>111.3295568143952</v>
      </c>
      <c r="H19" s="26">
        <v>502.5</v>
      </c>
      <c r="I19" s="26">
        <v>537.9</v>
      </c>
      <c r="J19" s="27">
        <f t="shared" si="2"/>
        <v>107.04477611940297</v>
      </c>
      <c r="K19" s="18">
        <v>1346.8</v>
      </c>
      <c r="L19" s="18">
        <v>1424.4</v>
      </c>
      <c r="M19" s="29">
        <f t="shared" si="3"/>
        <v>105.76180576180579</v>
      </c>
    </row>
    <row r="20" spans="1:13" ht="12.75" hidden="1">
      <c r="A20" s="50" t="s">
        <v>0</v>
      </c>
      <c r="B20" s="26"/>
      <c r="C20" s="26"/>
      <c r="D20" s="27" t="e">
        <f t="shared" si="0"/>
        <v>#DIV/0!</v>
      </c>
      <c r="E20" s="26"/>
      <c r="F20" s="26"/>
      <c r="G20" s="27" t="e">
        <f t="shared" si="1"/>
        <v>#DIV/0!</v>
      </c>
      <c r="H20" s="26"/>
      <c r="I20" s="26"/>
      <c r="J20" s="27" t="e">
        <f t="shared" si="2"/>
        <v>#DIV/0!</v>
      </c>
      <c r="K20" s="18"/>
      <c r="L20" s="18"/>
      <c r="M20" s="29" t="e">
        <f t="shared" si="3"/>
        <v>#DIV/0!</v>
      </c>
    </row>
    <row r="21" spans="1:13" ht="12" customHeight="1">
      <c r="A21" s="50" t="s">
        <v>1</v>
      </c>
      <c r="B21" s="26">
        <v>8252.3</v>
      </c>
      <c r="C21" s="26">
        <v>5335.1</v>
      </c>
      <c r="D21" s="27">
        <f>C21/B21*100</f>
        <v>64.6498551918859</v>
      </c>
      <c r="E21" s="26">
        <v>12421.4</v>
      </c>
      <c r="F21" s="26">
        <v>9939.9</v>
      </c>
      <c r="G21" s="27">
        <f t="shared" si="1"/>
        <v>80.02238073003043</v>
      </c>
      <c r="H21" s="26">
        <v>17255.8</v>
      </c>
      <c r="I21" s="26">
        <v>12511.7</v>
      </c>
      <c r="J21" s="27">
        <f t="shared" si="2"/>
        <v>72.50721496540294</v>
      </c>
      <c r="K21" s="18">
        <v>25938.9</v>
      </c>
      <c r="L21" s="18">
        <v>19658.6</v>
      </c>
      <c r="M21" s="29">
        <f t="shared" si="3"/>
        <v>75.7881020397935</v>
      </c>
    </row>
    <row r="22" spans="1:13" ht="12.75" hidden="1">
      <c r="A22" s="50" t="s">
        <v>3</v>
      </c>
      <c r="B22" s="26"/>
      <c r="C22" s="26"/>
      <c r="D22" s="27" t="e">
        <f t="shared" si="0"/>
        <v>#DIV/0!</v>
      </c>
      <c r="E22" s="26"/>
      <c r="F22" s="26"/>
      <c r="G22" s="27" t="e">
        <f t="shared" si="1"/>
        <v>#DIV/0!</v>
      </c>
      <c r="H22" s="26"/>
      <c r="I22" s="26"/>
      <c r="J22" s="27" t="e">
        <f t="shared" si="2"/>
        <v>#DIV/0!</v>
      </c>
      <c r="K22" s="18"/>
      <c r="L22" s="18"/>
      <c r="M22" s="29" t="e">
        <f t="shared" si="3"/>
        <v>#DIV/0!</v>
      </c>
    </row>
    <row r="23" spans="1:13" ht="25.5" hidden="1">
      <c r="A23" s="50" t="s">
        <v>22</v>
      </c>
      <c r="B23" s="26"/>
      <c r="C23" s="26"/>
      <c r="D23" s="27" t="e">
        <f t="shared" si="0"/>
        <v>#DIV/0!</v>
      </c>
      <c r="E23" s="26"/>
      <c r="F23" s="26"/>
      <c r="G23" s="27" t="e">
        <f t="shared" si="1"/>
        <v>#DIV/0!</v>
      </c>
      <c r="H23" s="26"/>
      <c r="I23" s="26"/>
      <c r="J23" s="27" t="e">
        <f t="shared" si="2"/>
        <v>#DIV/0!</v>
      </c>
      <c r="K23" s="18"/>
      <c r="L23" s="18"/>
      <c r="M23" s="29" t="e">
        <f t="shared" si="3"/>
        <v>#DIV/0!</v>
      </c>
    </row>
    <row r="24" spans="1:13" s="20" customFormat="1" ht="15" customHeight="1">
      <c r="A24" s="50" t="s">
        <v>88</v>
      </c>
      <c r="B24" s="26">
        <v>2040</v>
      </c>
      <c r="C24" s="26">
        <v>2302.1</v>
      </c>
      <c r="D24" s="26">
        <f t="shared" si="0"/>
        <v>112.84803921568627</v>
      </c>
      <c r="E24" s="26">
        <v>4260.8</v>
      </c>
      <c r="F24" s="26">
        <v>5094.3</v>
      </c>
      <c r="G24" s="27">
        <f t="shared" si="1"/>
        <v>119.56205407435223</v>
      </c>
      <c r="H24" s="26">
        <v>6486.1</v>
      </c>
      <c r="I24" s="26">
        <v>7779.5</v>
      </c>
      <c r="J24" s="27">
        <f t="shared" si="2"/>
        <v>119.94110482416242</v>
      </c>
      <c r="K24" s="18">
        <v>9239.6</v>
      </c>
      <c r="L24" s="18">
        <v>10798.2</v>
      </c>
      <c r="M24" s="29">
        <f t="shared" si="3"/>
        <v>116.86869561452878</v>
      </c>
    </row>
    <row r="25" spans="1:13" s="20" customFormat="1" ht="25.5" customHeight="1" hidden="1">
      <c r="A25" s="50" t="s">
        <v>109</v>
      </c>
      <c r="B25" s="26"/>
      <c r="C25" s="26"/>
      <c r="D25" s="26" t="e">
        <f t="shared" si="0"/>
        <v>#DIV/0!</v>
      </c>
      <c r="E25" s="26"/>
      <c r="F25" s="26"/>
      <c r="G25" s="27" t="e">
        <f t="shared" si="1"/>
        <v>#DIV/0!</v>
      </c>
      <c r="H25" s="26"/>
      <c r="I25" s="26"/>
      <c r="J25" s="27" t="e">
        <f t="shared" si="2"/>
        <v>#DIV/0!</v>
      </c>
      <c r="K25" s="18"/>
      <c r="L25" s="18"/>
      <c r="M25" s="29" t="e">
        <f t="shared" si="3"/>
        <v>#DIV/0!</v>
      </c>
    </row>
    <row r="26" spans="1:13" s="20" customFormat="1" ht="25.5">
      <c r="A26" s="50" t="s">
        <v>89</v>
      </c>
      <c r="B26" s="26">
        <v>6232.6</v>
      </c>
      <c r="C26" s="26">
        <v>6589.3</v>
      </c>
      <c r="D26" s="26">
        <f t="shared" si="0"/>
        <v>105.72313320283668</v>
      </c>
      <c r="E26" s="26">
        <v>13538.4</v>
      </c>
      <c r="F26" s="26">
        <v>13160.7</v>
      </c>
      <c r="G26" s="27">
        <f t="shared" si="1"/>
        <v>97.21015777344442</v>
      </c>
      <c r="H26" s="26">
        <v>22235.1</v>
      </c>
      <c r="I26" s="26">
        <v>19767.2</v>
      </c>
      <c r="J26" s="27">
        <f>I26/H26*100</f>
        <v>88.90088193891641</v>
      </c>
      <c r="K26" s="18">
        <v>30988.5</v>
      </c>
      <c r="L26" s="18">
        <v>26993.2</v>
      </c>
      <c r="M26" s="29">
        <f t="shared" si="3"/>
        <v>87.10715265340369</v>
      </c>
    </row>
    <row r="27" spans="1:13" ht="12.75">
      <c r="A27" s="50" t="s">
        <v>14</v>
      </c>
      <c r="B27" s="26">
        <v>717.8</v>
      </c>
      <c r="C27" s="26">
        <v>250.3</v>
      </c>
      <c r="D27" s="26">
        <f>C27/B27*100</f>
        <v>34.87043744775704</v>
      </c>
      <c r="E27" s="26">
        <v>1698.5</v>
      </c>
      <c r="F27" s="26">
        <v>754.5</v>
      </c>
      <c r="G27" s="27">
        <f t="shared" si="1"/>
        <v>44.42154842508096</v>
      </c>
      <c r="H27" s="26">
        <v>2575.2</v>
      </c>
      <c r="I27" s="26">
        <v>1337.6</v>
      </c>
      <c r="J27" s="27">
        <f>I27/H27*100</f>
        <v>51.94159676918297</v>
      </c>
      <c r="K27" s="18">
        <v>3265.2</v>
      </c>
      <c r="L27" s="18">
        <v>1961</v>
      </c>
      <c r="M27" s="29">
        <f t="shared" si="3"/>
        <v>60.05757687124832</v>
      </c>
    </row>
    <row r="28" spans="1:13" ht="12.75" hidden="1">
      <c r="A28" s="50" t="s">
        <v>15</v>
      </c>
      <c r="B28" s="26"/>
      <c r="C28" s="26"/>
      <c r="D28" s="30" t="s">
        <v>38</v>
      </c>
      <c r="E28" s="26"/>
      <c r="F28" s="26"/>
      <c r="G28" s="27" t="e">
        <f t="shared" si="1"/>
        <v>#DIV/0!</v>
      </c>
      <c r="H28" s="26"/>
      <c r="I28" s="26"/>
      <c r="J28" s="27" t="e">
        <f>I28/H28*100</f>
        <v>#DIV/0!</v>
      </c>
      <c r="K28" s="18"/>
      <c r="L28" s="18"/>
      <c r="M28" s="29" t="e">
        <f t="shared" si="3"/>
        <v>#DIV/0!</v>
      </c>
    </row>
    <row r="29" spans="1:13" ht="12.75" hidden="1">
      <c r="A29" s="50" t="s">
        <v>31</v>
      </c>
      <c r="B29" s="26"/>
      <c r="C29" s="26"/>
      <c r="D29" s="26" t="e">
        <f t="shared" si="0"/>
        <v>#DIV/0!</v>
      </c>
      <c r="E29" s="26"/>
      <c r="F29" s="26"/>
      <c r="G29" s="27" t="e">
        <f t="shared" si="1"/>
        <v>#DIV/0!</v>
      </c>
      <c r="H29" s="26"/>
      <c r="I29" s="26"/>
      <c r="J29" s="27" t="e">
        <f>I29/H29*100</f>
        <v>#DIV/0!</v>
      </c>
      <c r="K29" s="18"/>
      <c r="L29" s="18"/>
      <c r="M29" s="29" t="e">
        <f t="shared" si="3"/>
        <v>#DIV/0!</v>
      </c>
    </row>
    <row r="30" spans="1:13" s="20" customFormat="1" ht="12.75">
      <c r="A30" s="50" t="s">
        <v>90</v>
      </c>
      <c r="B30" s="26">
        <v>177.2</v>
      </c>
      <c r="C30" s="26">
        <v>184.7</v>
      </c>
      <c r="D30" s="26">
        <f>C30/B30*100</f>
        <v>104.23250564334086</v>
      </c>
      <c r="E30" s="26">
        <v>500.3</v>
      </c>
      <c r="F30" s="26">
        <v>259.6</v>
      </c>
      <c r="G30" s="27">
        <f t="shared" si="1"/>
        <v>51.888866679992006</v>
      </c>
      <c r="H30" s="26">
        <v>10915</v>
      </c>
      <c r="I30" s="26">
        <v>2080.1</v>
      </c>
      <c r="J30" s="27">
        <f>I30/H30*100</f>
        <v>19.05726065048099</v>
      </c>
      <c r="K30" s="18">
        <v>12498.9</v>
      </c>
      <c r="L30" s="18">
        <v>2148.7</v>
      </c>
      <c r="M30" s="29">
        <f t="shared" si="3"/>
        <v>17.191112817927976</v>
      </c>
    </row>
    <row r="31" spans="1:13" s="20" customFormat="1" ht="12.75" customHeight="1" hidden="1">
      <c r="A31" s="50" t="s">
        <v>16</v>
      </c>
      <c r="B31" s="26"/>
      <c r="C31" s="26"/>
      <c r="D31" s="26" t="e">
        <f t="shared" si="0"/>
        <v>#DIV/0!</v>
      </c>
      <c r="E31" s="26"/>
      <c r="F31" s="26"/>
      <c r="G31" s="27" t="e">
        <f t="shared" si="1"/>
        <v>#DIV/0!</v>
      </c>
      <c r="H31" s="26"/>
      <c r="I31" s="26"/>
      <c r="J31" s="27" t="e">
        <f t="shared" si="2"/>
        <v>#DIV/0!</v>
      </c>
      <c r="K31" s="18"/>
      <c r="L31" s="18"/>
      <c r="M31" s="29" t="e">
        <f t="shared" si="3"/>
        <v>#DIV/0!</v>
      </c>
    </row>
    <row r="32" spans="1:13" s="20" customFormat="1" ht="24" customHeight="1" hidden="1">
      <c r="A32" s="50" t="s">
        <v>23</v>
      </c>
      <c r="B32" s="26"/>
      <c r="C32" s="26"/>
      <c r="D32" s="26" t="e">
        <f t="shared" si="0"/>
        <v>#DIV/0!</v>
      </c>
      <c r="E32" s="26"/>
      <c r="F32" s="26"/>
      <c r="G32" s="27" t="e">
        <f t="shared" si="1"/>
        <v>#DIV/0!</v>
      </c>
      <c r="H32" s="26"/>
      <c r="I32" s="26"/>
      <c r="J32" s="27" t="e">
        <f t="shared" si="2"/>
        <v>#DIV/0!</v>
      </c>
      <c r="K32" s="18"/>
      <c r="L32" s="18"/>
      <c r="M32" s="29" t="e">
        <f t="shared" si="3"/>
        <v>#DIV/0!</v>
      </c>
    </row>
    <row r="33" spans="1:13" s="20" customFormat="1" ht="12.75">
      <c r="A33" s="50" t="s">
        <v>91</v>
      </c>
      <c r="B33" s="26">
        <v>1676.2</v>
      </c>
      <c r="C33" s="26">
        <v>226.3</v>
      </c>
      <c r="D33" s="26">
        <f>C33/B33*100</f>
        <v>13.500775563775205</v>
      </c>
      <c r="E33" s="26">
        <v>1949.2</v>
      </c>
      <c r="F33" s="26">
        <v>575.7</v>
      </c>
      <c r="G33" s="27">
        <f t="shared" si="1"/>
        <v>29.535193925713116</v>
      </c>
      <c r="H33" s="26">
        <v>2402.5</v>
      </c>
      <c r="I33" s="26">
        <v>1085.6</v>
      </c>
      <c r="J33" s="27">
        <f t="shared" si="2"/>
        <v>45.18626430801248</v>
      </c>
      <c r="K33" s="18">
        <v>3318.4</v>
      </c>
      <c r="L33" s="18">
        <v>1223.7</v>
      </c>
      <c r="M33" s="29">
        <f t="shared" si="3"/>
        <v>36.876205400192866</v>
      </c>
    </row>
    <row r="34" spans="1:13" s="20" customFormat="1" ht="16.5" customHeight="1" hidden="1">
      <c r="A34" s="50" t="s">
        <v>92</v>
      </c>
      <c r="B34" s="26"/>
      <c r="C34" s="26"/>
      <c r="D34" s="26" t="e">
        <f t="shared" si="0"/>
        <v>#DIV/0!</v>
      </c>
      <c r="E34" s="26"/>
      <c r="F34" s="26"/>
      <c r="G34" s="27" t="e">
        <f t="shared" si="1"/>
        <v>#DIV/0!</v>
      </c>
      <c r="H34" s="26"/>
      <c r="I34" s="26"/>
      <c r="J34" s="27" t="e">
        <f t="shared" si="2"/>
        <v>#DIV/0!</v>
      </c>
      <c r="K34" s="18"/>
      <c r="L34" s="18"/>
      <c r="M34" s="29" t="e">
        <f t="shared" si="3"/>
        <v>#DIV/0!</v>
      </c>
    </row>
    <row r="35" spans="1:13" s="20" customFormat="1" ht="12.75">
      <c r="A35" s="50" t="s">
        <v>93</v>
      </c>
      <c r="B35" s="26">
        <v>1406.3</v>
      </c>
      <c r="C35" s="26">
        <v>950</v>
      </c>
      <c r="D35" s="26">
        <f>C35/B35*100</f>
        <v>67.55315366564744</v>
      </c>
      <c r="E35" s="26">
        <v>2464.4</v>
      </c>
      <c r="F35" s="26">
        <v>2185.7</v>
      </c>
      <c r="G35" s="27">
        <f t="shared" si="1"/>
        <v>88.6909592598604</v>
      </c>
      <c r="H35" s="26">
        <v>3777.9</v>
      </c>
      <c r="I35" s="26">
        <v>3084.6</v>
      </c>
      <c r="J35" s="27">
        <f t="shared" si="2"/>
        <v>81.64853490034145</v>
      </c>
      <c r="K35" s="18">
        <v>5276.4</v>
      </c>
      <c r="L35" s="18">
        <v>4075.5</v>
      </c>
      <c r="M35" s="29">
        <f t="shared" si="3"/>
        <v>77.24016374801002</v>
      </c>
    </row>
    <row r="36" spans="1:13" s="20" customFormat="1" ht="12.75">
      <c r="A36" s="50" t="s">
        <v>94</v>
      </c>
      <c r="B36" s="26">
        <v>129</v>
      </c>
      <c r="C36" s="26">
        <v>343.4</v>
      </c>
      <c r="D36" s="26" t="s">
        <v>124</v>
      </c>
      <c r="E36" s="26">
        <v>768.5</v>
      </c>
      <c r="F36" s="26">
        <v>608</v>
      </c>
      <c r="G36" s="27">
        <f t="shared" si="1"/>
        <v>79.11515940143136</v>
      </c>
      <c r="H36" s="26">
        <v>1438.3</v>
      </c>
      <c r="I36" s="26">
        <v>831.6</v>
      </c>
      <c r="J36" s="27">
        <f t="shared" si="2"/>
        <v>57.81825766529931</v>
      </c>
      <c r="K36" s="18">
        <v>1633.4</v>
      </c>
      <c r="L36" s="18">
        <v>979.7</v>
      </c>
      <c r="M36" s="29">
        <f t="shared" si="3"/>
        <v>59.97918452308069</v>
      </c>
    </row>
    <row r="37" spans="1:13" ht="36" customHeight="1" hidden="1">
      <c r="A37" s="51" t="s">
        <v>32</v>
      </c>
      <c r="B37" s="26"/>
      <c r="C37" s="26"/>
      <c r="D37" s="26" t="e">
        <f t="shared" si="0"/>
        <v>#DIV/0!</v>
      </c>
      <c r="E37" s="26"/>
      <c r="F37" s="26"/>
      <c r="G37" s="26" t="e">
        <f t="shared" si="1"/>
        <v>#DIV/0!</v>
      </c>
      <c r="H37" s="23"/>
      <c r="I37" s="23"/>
      <c r="J37" s="31"/>
      <c r="K37" s="17"/>
      <c r="L37" s="18"/>
      <c r="M37" s="19"/>
    </row>
    <row r="38" spans="1:13" ht="12.75">
      <c r="A38" s="49" t="s">
        <v>24</v>
      </c>
      <c r="B38" s="23">
        <f>B39+B46+B47+B48+B49+B50+B44</f>
        <v>236844.5</v>
      </c>
      <c r="C38" s="23">
        <f>C39+C46+C47+C48+C49+C50+C44</f>
        <v>272965.4</v>
      </c>
      <c r="D38" s="23">
        <f>C38/B38*100</f>
        <v>115.25089246319844</v>
      </c>
      <c r="E38" s="23">
        <f>E40+E41+E42+E48+E50</f>
        <v>544883.6</v>
      </c>
      <c r="F38" s="23">
        <f>F39+F46+F47+F48+F49+F50+F44</f>
        <v>603094.2</v>
      </c>
      <c r="G38" s="23">
        <f t="shared" si="1"/>
        <v>110.68312571712565</v>
      </c>
      <c r="H38" s="23">
        <f>H40+H41+H42+H43+H48+H50</f>
        <v>822647.2000000002</v>
      </c>
      <c r="I38" s="23">
        <f>I39+I46+I47+I48+I49+I50+I44</f>
        <v>895826.8</v>
      </c>
      <c r="J38" s="24">
        <f>I38/H38*100</f>
        <v>108.89562378623545</v>
      </c>
      <c r="K38" s="23">
        <f>K39+K46+K47+K49+K50+K44</f>
        <v>1154900.3000000003</v>
      </c>
      <c r="L38" s="23">
        <f>L39+L46+L47+L48+L49+L50+L44</f>
        <v>1354657.8</v>
      </c>
      <c r="M38" s="25">
        <f>L38/K38*100</f>
        <v>117.29651468615947</v>
      </c>
    </row>
    <row r="39" spans="1:13" ht="25.5">
      <c r="A39" s="52" t="s">
        <v>104</v>
      </c>
      <c r="B39" s="26">
        <v>239425.5</v>
      </c>
      <c r="C39" s="26">
        <v>273339.6</v>
      </c>
      <c r="D39" s="27">
        <f t="shared" si="0"/>
        <v>114.1647819467851</v>
      </c>
      <c r="E39" s="26">
        <v>546937.1</v>
      </c>
      <c r="F39" s="26">
        <v>602917.1</v>
      </c>
      <c r="G39" s="27">
        <f t="shared" si="1"/>
        <v>110.23518060851968</v>
      </c>
      <c r="H39" s="26">
        <v>832087.1</v>
      </c>
      <c r="I39" s="26">
        <v>895262.4</v>
      </c>
      <c r="J39" s="27">
        <f aca="true" t="shared" si="4" ref="J39:J48">I39/H39*100</f>
        <v>107.5923902677977</v>
      </c>
      <c r="K39" s="26">
        <v>1164509.1</v>
      </c>
      <c r="L39" s="26">
        <v>1353885.5</v>
      </c>
      <c r="M39" s="29">
        <f aca="true" t="shared" si="5" ref="M39:M47">L39/K39*100</f>
        <v>116.26233749482935</v>
      </c>
    </row>
    <row r="40" spans="1:13" ht="25.5">
      <c r="A40" s="50" t="s">
        <v>26</v>
      </c>
      <c r="B40" s="26">
        <v>64459.6</v>
      </c>
      <c r="C40" s="26">
        <v>86095.4</v>
      </c>
      <c r="D40" s="27">
        <f t="shared" si="0"/>
        <v>133.56489956499885</v>
      </c>
      <c r="E40" s="26">
        <v>168514.9</v>
      </c>
      <c r="F40" s="26">
        <v>191038.4</v>
      </c>
      <c r="G40" s="27">
        <f t="shared" si="1"/>
        <v>113.36588040582762</v>
      </c>
      <c r="H40" s="26">
        <v>263535.8</v>
      </c>
      <c r="I40" s="26">
        <v>288678.2</v>
      </c>
      <c r="J40" s="27">
        <f t="shared" si="4"/>
        <v>109.54041158734411</v>
      </c>
      <c r="K40" s="18">
        <v>373051</v>
      </c>
      <c r="L40" s="18">
        <v>442741</v>
      </c>
      <c r="M40" s="29">
        <f t="shared" si="5"/>
        <v>118.6810918614345</v>
      </c>
    </row>
    <row r="41" spans="1:13" ht="25.5">
      <c r="A41" s="50" t="s">
        <v>27</v>
      </c>
      <c r="B41" s="26">
        <v>2088.4</v>
      </c>
      <c r="C41" s="26">
        <v>741.5</v>
      </c>
      <c r="D41" s="27">
        <f t="shared" si="0"/>
        <v>35.50565025857115</v>
      </c>
      <c r="E41" s="26">
        <v>3901.1</v>
      </c>
      <c r="F41" s="26">
        <v>2676.3</v>
      </c>
      <c r="G41" s="27">
        <f t="shared" si="1"/>
        <v>68.60372715387967</v>
      </c>
      <c r="H41" s="26">
        <v>28656.9</v>
      </c>
      <c r="I41" s="26">
        <v>15128.7</v>
      </c>
      <c r="J41" s="27">
        <f t="shared" si="4"/>
        <v>52.792521172911236</v>
      </c>
      <c r="K41" s="18">
        <v>40257.5</v>
      </c>
      <c r="L41" s="18">
        <v>89723.2</v>
      </c>
      <c r="M41" s="29" t="s">
        <v>124</v>
      </c>
    </row>
    <row r="42" spans="1:13" ht="25.5">
      <c r="A42" s="53" t="s">
        <v>28</v>
      </c>
      <c r="B42" s="26">
        <v>172877.5</v>
      </c>
      <c r="C42" s="26">
        <v>186502.7</v>
      </c>
      <c r="D42" s="27">
        <f t="shared" si="0"/>
        <v>107.88141892380443</v>
      </c>
      <c r="E42" s="26">
        <v>374521.1</v>
      </c>
      <c r="F42" s="26">
        <v>404640.5</v>
      </c>
      <c r="G42" s="27">
        <f t="shared" si="1"/>
        <v>108.04211031100786</v>
      </c>
      <c r="H42" s="26">
        <v>524525.9</v>
      </c>
      <c r="I42" s="26">
        <v>574893.9</v>
      </c>
      <c r="J42" s="27">
        <f t="shared" si="4"/>
        <v>109.60257634561039</v>
      </c>
      <c r="K42" s="18">
        <v>730179.4</v>
      </c>
      <c r="L42" s="18">
        <v>804859.7</v>
      </c>
      <c r="M42" s="29">
        <f t="shared" si="5"/>
        <v>110.22766459859041</v>
      </c>
    </row>
    <row r="43" spans="1:13" ht="12.75">
      <c r="A43" s="53" t="s">
        <v>29</v>
      </c>
      <c r="B43" s="26"/>
      <c r="C43" s="26"/>
      <c r="D43" s="27"/>
      <c r="E43" s="26"/>
      <c r="F43" s="26">
        <v>4561.9</v>
      </c>
      <c r="G43" s="27"/>
      <c r="H43" s="26">
        <v>15368.5</v>
      </c>
      <c r="I43" s="26">
        <v>16561.6</v>
      </c>
      <c r="J43" s="27" t="s">
        <v>127</v>
      </c>
      <c r="K43" s="18">
        <v>21021.2</v>
      </c>
      <c r="L43" s="18">
        <v>16561.6</v>
      </c>
      <c r="M43" s="29">
        <f t="shared" si="5"/>
        <v>78.78522634292999</v>
      </c>
    </row>
    <row r="44" spans="1:13" ht="15.75" customHeight="1" hidden="1">
      <c r="A44" s="53" t="s">
        <v>110</v>
      </c>
      <c r="B44" s="26"/>
      <c r="C44" s="26"/>
      <c r="D44" s="27"/>
      <c r="E44" s="26">
        <v>598.8</v>
      </c>
      <c r="F44" s="26"/>
      <c r="G44" s="27">
        <f t="shared" si="1"/>
        <v>0</v>
      </c>
      <c r="H44" s="26">
        <v>615.8</v>
      </c>
      <c r="I44" s="26"/>
      <c r="J44" s="27" t="s">
        <v>127</v>
      </c>
      <c r="K44" s="18">
        <v>633.1</v>
      </c>
      <c r="L44" s="18"/>
      <c r="M44" s="29">
        <f t="shared" si="5"/>
        <v>0</v>
      </c>
    </row>
    <row r="45" spans="1:13" ht="36" customHeight="1" hidden="1">
      <c r="A45" s="53" t="s">
        <v>34</v>
      </c>
      <c r="B45" s="26"/>
      <c r="C45" s="26"/>
      <c r="D45" s="27" t="e">
        <f t="shared" si="0"/>
        <v>#DIV/0!</v>
      </c>
      <c r="E45" s="26"/>
      <c r="F45" s="26"/>
      <c r="G45" s="27" t="e">
        <f t="shared" si="1"/>
        <v>#DIV/0!</v>
      </c>
      <c r="H45" s="26"/>
      <c r="I45" s="26"/>
      <c r="J45" s="27" t="e">
        <f t="shared" si="4"/>
        <v>#DIV/0!</v>
      </c>
      <c r="K45" s="18"/>
      <c r="L45" s="18"/>
      <c r="M45" s="29" t="e">
        <f t="shared" si="5"/>
        <v>#DIV/0!</v>
      </c>
    </row>
    <row r="46" spans="1:13" ht="18.75" customHeight="1" hidden="1">
      <c r="A46" s="52" t="s">
        <v>99</v>
      </c>
      <c r="B46" s="26"/>
      <c r="C46" s="26"/>
      <c r="D46" s="27"/>
      <c r="E46" s="26"/>
      <c r="F46" s="26"/>
      <c r="G46" s="27" t="e">
        <f t="shared" si="1"/>
        <v>#DIV/0!</v>
      </c>
      <c r="H46" s="26"/>
      <c r="I46" s="26"/>
      <c r="J46" s="27" t="e">
        <f t="shared" si="4"/>
        <v>#DIV/0!</v>
      </c>
      <c r="K46" s="18"/>
      <c r="L46" s="18"/>
      <c r="M46" s="29" t="e">
        <f t="shared" si="5"/>
        <v>#DIV/0!</v>
      </c>
    </row>
    <row r="47" spans="1:13" ht="23.25" customHeight="1" hidden="1">
      <c r="A47" s="52" t="s">
        <v>100</v>
      </c>
      <c r="B47" s="26"/>
      <c r="C47" s="26"/>
      <c r="D47" s="27"/>
      <c r="E47" s="26"/>
      <c r="F47" s="26"/>
      <c r="G47" s="27" t="e">
        <f t="shared" si="1"/>
        <v>#DIV/0!</v>
      </c>
      <c r="H47" s="26"/>
      <c r="I47" s="26"/>
      <c r="J47" s="27" t="e">
        <f t="shared" si="4"/>
        <v>#DIV/0!</v>
      </c>
      <c r="K47" s="18"/>
      <c r="L47" s="18"/>
      <c r="M47" s="29" t="e">
        <f t="shared" si="5"/>
        <v>#DIV/0!</v>
      </c>
    </row>
    <row r="48" spans="1:13" ht="18.75" customHeight="1">
      <c r="A48" s="52" t="s">
        <v>101</v>
      </c>
      <c r="B48" s="26"/>
      <c r="C48" s="26">
        <v>17.4</v>
      </c>
      <c r="D48" s="27"/>
      <c r="E48" s="26">
        <v>598.8</v>
      </c>
      <c r="F48" s="26">
        <v>610.2</v>
      </c>
      <c r="G48" s="27">
        <f t="shared" si="1"/>
        <v>101.90380761523048</v>
      </c>
      <c r="H48" s="26">
        <v>615.8</v>
      </c>
      <c r="I48" s="26">
        <v>1071.1</v>
      </c>
      <c r="J48" s="27">
        <f t="shared" si="4"/>
        <v>173.93634296849626</v>
      </c>
      <c r="K48" s="18">
        <v>633.1</v>
      </c>
      <c r="L48" s="18">
        <v>1341.8</v>
      </c>
      <c r="M48" s="29" t="s">
        <v>124</v>
      </c>
    </row>
    <row r="49" spans="1:13" ht="51" customHeight="1">
      <c r="A49" s="62" t="s">
        <v>102</v>
      </c>
      <c r="B49" s="26"/>
      <c r="C49" s="26"/>
      <c r="D49" s="27"/>
      <c r="E49" s="26"/>
      <c r="F49" s="26"/>
      <c r="G49" s="27"/>
      <c r="H49" s="26"/>
      <c r="I49" s="26"/>
      <c r="J49" s="27"/>
      <c r="K49" s="18"/>
      <c r="L49" s="18"/>
      <c r="M49" s="29"/>
    </row>
    <row r="50" spans="1:13" ht="41.25" customHeight="1">
      <c r="A50" s="63" t="s">
        <v>103</v>
      </c>
      <c r="B50" s="26">
        <v>-2581</v>
      </c>
      <c r="C50" s="26">
        <v>-391.6</v>
      </c>
      <c r="D50" s="32"/>
      <c r="E50" s="26">
        <v>-2652.3</v>
      </c>
      <c r="F50" s="26">
        <v>-433.1</v>
      </c>
      <c r="G50" s="27"/>
      <c r="H50" s="26">
        <v>-10055.7</v>
      </c>
      <c r="I50" s="26">
        <v>-506.7</v>
      </c>
      <c r="J50" s="27"/>
      <c r="K50" s="18">
        <v>-10241.9</v>
      </c>
      <c r="L50" s="18">
        <v>-569.5</v>
      </c>
      <c r="M50" s="29"/>
    </row>
    <row r="51" spans="1:13" ht="12.75">
      <c r="A51" s="51" t="s">
        <v>4</v>
      </c>
      <c r="B51" s="33">
        <f>B8+B38</f>
        <v>311068.80000000005</v>
      </c>
      <c r="C51" s="33">
        <f>C8+C38</f>
        <v>349232.9</v>
      </c>
      <c r="D51" s="24">
        <f>C51/B51*100</f>
        <v>112.26870068615045</v>
      </c>
      <c r="E51" s="33">
        <f>E8+E38</f>
        <v>687840.6</v>
      </c>
      <c r="F51" s="33">
        <f>F8+F38</f>
        <v>759434.4</v>
      </c>
      <c r="G51" s="24">
        <f t="shared" si="1"/>
        <v>110.4084870826177</v>
      </c>
      <c r="H51" s="33">
        <f>H8+H38</f>
        <v>1044476.9000000001</v>
      </c>
      <c r="I51" s="33">
        <f>I8+I38</f>
        <v>1125765.6</v>
      </c>
      <c r="J51" s="31">
        <f>(I51/H51)*100</f>
        <v>107.78271879445107</v>
      </c>
      <c r="K51" s="33">
        <f>K8+K38</f>
        <v>1463196.1000000003</v>
      </c>
      <c r="L51" s="33">
        <f>L8+L38</f>
        <v>1676899.4000000001</v>
      </c>
      <c r="M51" s="34">
        <f>(L51/K51)*100</f>
        <v>114.60523985814339</v>
      </c>
    </row>
    <row r="52" spans="1:13" ht="12.75">
      <c r="A52" s="54"/>
      <c r="B52" s="23"/>
      <c r="C52" s="23"/>
      <c r="D52" s="24"/>
      <c r="E52" s="23"/>
      <c r="F52" s="23"/>
      <c r="G52" s="24"/>
      <c r="H52" s="23"/>
      <c r="I52" s="23"/>
      <c r="J52" s="23"/>
      <c r="K52" s="28"/>
      <c r="L52" s="30"/>
      <c r="M52" s="35"/>
    </row>
    <row r="53" spans="1:13" ht="12.75">
      <c r="A53" s="49" t="s">
        <v>17</v>
      </c>
      <c r="B53" s="23">
        <f>SUM(B54:B63)</f>
        <v>12917.3</v>
      </c>
      <c r="C53" s="60">
        <f>SUM(C54:C63)</f>
        <v>12303.2</v>
      </c>
      <c r="D53" s="24">
        <f t="shared" si="0"/>
        <v>95.24591052309694</v>
      </c>
      <c r="E53" s="23">
        <f>SUM(E54:E63)</f>
        <v>26595.1</v>
      </c>
      <c r="F53" s="60">
        <f>SUM(F54:F63)</f>
        <v>28560.2</v>
      </c>
      <c r="G53" s="24">
        <f t="shared" si="1"/>
        <v>107.38895510827184</v>
      </c>
      <c r="H53" s="23">
        <f>SUM(H54:H63)</f>
        <v>38116.2</v>
      </c>
      <c r="I53" s="23">
        <f>SUM(I54:I63)</f>
        <v>46218.3</v>
      </c>
      <c r="J53" s="31">
        <f aca="true" t="shared" si="6" ref="J53:J63">I53/H53*100</f>
        <v>121.25631621200436</v>
      </c>
      <c r="K53" s="23">
        <f>SUM(K54:K63)</f>
        <v>53040.1</v>
      </c>
      <c r="L53" s="23">
        <f>SUM(L54:L63)</f>
        <v>66551.5</v>
      </c>
      <c r="M53" s="36">
        <f aca="true" t="shared" si="7" ref="M53:M63">L53/K53*100</f>
        <v>125.4739338726737</v>
      </c>
    </row>
    <row r="54" spans="1:13" ht="25.5">
      <c r="A54" s="55" t="s">
        <v>39</v>
      </c>
      <c r="B54" s="61">
        <v>341.8</v>
      </c>
      <c r="C54" s="61">
        <v>356.1</v>
      </c>
      <c r="D54" s="27">
        <f t="shared" si="0"/>
        <v>104.18373317729667</v>
      </c>
      <c r="E54" s="26">
        <v>559.4</v>
      </c>
      <c r="F54" s="26">
        <v>620.5</v>
      </c>
      <c r="G54" s="27">
        <f t="shared" si="1"/>
        <v>110.92241687522346</v>
      </c>
      <c r="H54" s="26">
        <v>843.6</v>
      </c>
      <c r="I54" s="26">
        <v>999.7</v>
      </c>
      <c r="J54" s="28">
        <f t="shared" si="6"/>
        <v>118.50403034613561</v>
      </c>
      <c r="K54" s="30">
        <v>1115.3</v>
      </c>
      <c r="L54" s="30">
        <v>1428.7</v>
      </c>
      <c r="M54" s="37">
        <f t="shared" si="7"/>
        <v>128.10006276338206</v>
      </c>
    </row>
    <row r="55" spans="1:13" ht="38.25">
      <c r="A55" s="55" t="s">
        <v>40</v>
      </c>
      <c r="B55" s="61">
        <v>1236.6</v>
      </c>
      <c r="C55" s="61">
        <v>844.8</v>
      </c>
      <c r="D55" s="27">
        <f t="shared" si="0"/>
        <v>68.31635128578361</v>
      </c>
      <c r="E55" s="26">
        <v>2369.7</v>
      </c>
      <c r="F55" s="26">
        <v>1660.6</v>
      </c>
      <c r="G55" s="27">
        <f t="shared" si="1"/>
        <v>70.07638097649492</v>
      </c>
      <c r="H55" s="26">
        <v>3147.5</v>
      </c>
      <c r="I55" s="26">
        <v>2458.6</v>
      </c>
      <c r="J55" s="28">
        <f t="shared" si="6"/>
        <v>78.11278792692613</v>
      </c>
      <c r="K55" s="30">
        <v>3968.8</v>
      </c>
      <c r="L55" s="30">
        <v>3373.2</v>
      </c>
      <c r="M55" s="37">
        <f t="shared" si="7"/>
        <v>84.99294497077202</v>
      </c>
    </row>
    <row r="56" spans="1:13" ht="38.25">
      <c r="A56" s="55" t="s">
        <v>41</v>
      </c>
      <c r="B56" s="61">
        <v>7100.9</v>
      </c>
      <c r="C56" s="61">
        <v>6100.4</v>
      </c>
      <c r="D56" s="27">
        <f t="shared" si="0"/>
        <v>85.91023673055528</v>
      </c>
      <c r="E56" s="26">
        <v>14112.9</v>
      </c>
      <c r="F56" s="26">
        <v>16109.9</v>
      </c>
      <c r="G56" s="27">
        <f t="shared" si="1"/>
        <v>114.15017466289707</v>
      </c>
      <c r="H56" s="26">
        <v>15263.7</v>
      </c>
      <c r="I56" s="26">
        <v>25350.7</v>
      </c>
      <c r="J56" s="28">
        <f t="shared" si="6"/>
        <v>166.08489422617058</v>
      </c>
      <c r="K56" s="30">
        <v>28931.9</v>
      </c>
      <c r="L56" s="30">
        <v>37083.6</v>
      </c>
      <c r="M56" s="37">
        <f t="shared" si="7"/>
        <v>128.17547413063087</v>
      </c>
    </row>
    <row r="57" spans="1:13" ht="12.75" hidden="1">
      <c r="A57" s="55" t="s">
        <v>42</v>
      </c>
      <c r="B57" s="61"/>
      <c r="C57" s="61"/>
      <c r="D57" s="27" t="e">
        <f t="shared" si="0"/>
        <v>#DIV/0!</v>
      </c>
      <c r="E57" s="26"/>
      <c r="F57" s="26"/>
      <c r="G57" s="27" t="e">
        <f t="shared" si="1"/>
        <v>#DIV/0!</v>
      </c>
      <c r="H57" s="26"/>
      <c r="I57" s="26"/>
      <c r="J57" s="28" t="e">
        <f t="shared" si="6"/>
        <v>#DIV/0!</v>
      </c>
      <c r="K57" s="30"/>
      <c r="L57" s="30"/>
      <c r="M57" s="37" t="e">
        <f t="shared" si="7"/>
        <v>#DIV/0!</v>
      </c>
    </row>
    <row r="58" spans="1:13" ht="12.75">
      <c r="A58" s="55" t="s">
        <v>42</v>
      </c>
      <c r="B58" s="61"/>
      <c r="C58" s="61"/>
      <c r="D58" s="27"/>
      <c r="E58" s="26"/>
      <c r="F58" s="26"/>
      <c r="G58" s="27"/>
      <c r="H58" s="26"/>
      <c r="I58" s="26"/>
      <c r="J58" s="28"/>
      <c r="K58" s="30"/>
      <c r="L58" s="30">
        <v>73.5</v>
      </c>
      <c r="M58" s="37"/>
    </row>
    <row r="59" spans="1:13" ht="25.5">
      <c r="A59" s="55" t="s">
        <v>111</v>
      </c>
      <c r="B59" s="61">
        <v>255.2</v>
      </c>
      <c r="C59" s="61">
        <v>221.3</v>
      </c>
      <c r="D59" s="27">
        <f t="shared" si="0"/>
        <v>86.71630094043888</v>
      </c>
      <c r="E59" s="26">
        <v>451.2</v>
      </c>
      <c r="F59" s="26">
        <v>581.4</v>
      </c>
      <c r="G59" s="27">
        <f t="shared" si="1"/>
        <v>128.8563829787234</v>
      </c>
      <c r="H59" s="26">
        <v>738.2</v>
      </c>
      <c r="I59" s="26">
        <f>2676.3-1800</f>
        <v>876.3000000000002</v>
      </c>
      <c r="J59" s="28">
        <f t="shared" si="6"/>
        <v>118.70766729883502</v>
      </c>
      <c r="K59" s="30">
        <v>933.7</v>
      </c>
      <c r="L59" s="30">
        <v>1061.7</v>
      </c>
      <c r="M59" s="37">
        <f t="shared" si="7"/>
        <v>113.70890007497054</v>
      </c>
    </row>
    <row r="60" spans="1:13" ht="12.75" hidden="1">
      <c r="A60" s="55" t="s">
        <v>43</v>
      </c>
      <c r="B60" s="61"/>
      <c r="C60" s="61"/>
      <c r="D60" s="27" t="e">
        <f t="shared" si="0"/>
        <v>#DIV/0!</v>
      </c>
      <c r="E60" s="26"/>
      <c r="F60" s="26"/>
      <c r="G60" s="27" t="e">
        <f t="shared" si="1"/>
        <v>#DIV/0!</v>
      </c>
      <c r="H60" s="26"/>
      <c r="I60" s="26"/>
      <c r="J60" s="28" t="e">
        <f t="shared" si="6"/>
        <v>#DIV/0!</v>
      </c>
      <c r="K60" s="30"/>
      <c r="L60" s="30"/>
      <c r="M60" s="37" t="e">
        <f t="shared" si="7"/>
        <v>#DIV/0!</v>
      </c>
    </row>
    <row r="61" spans="1:13" ht="12.75" hidden="1">
      <c r="A61" s="55" t="s">
        <v>44</v>
      </c>
      <c r="B61" s="61"/>
      <c r="C61" s="61"/>
      <c r="D61" s="27"/>
      <c r="E61" s="26"/>
      <c r="F61" s="26"/>
      <c r="G61" s="27"/>
      <c r="H61" s="26"/>
      <c r="I61" s="26"/>
      <c r="J61" s="28" t="e">
        <f t="shared" si="6"/>
        <v>#DIV/0!</v>
      </c>
      <c r="K61" s="30"/>
      <c r="L61" s="30"/>
      <c r="M61" s="37" t="e">
        <f t="shared" si="7"/>
        <v>#DIV/0!</v>
      </c>
    </row>
    <row r="62" spans="1:13" ht="12.75">
      <c r="A62" s="55" t="s">
        <v>43</v>
      </c>
      <c r="B62" s="61"/>
      <c r="C62" s="61"/>
      <c r="D62" s="27"/>
      <c r="E62" s="26"/>
      <c r="F62" s="26"/>
      <c r="G62" s="27"/>
      <c r="H62" s="26"/>
      <c r="I62" s="26"/>
      <c r="J62" s="28"/>
      <c r="K62" s="30"/>
      <c r="L62" s="30">
        <v>1800</v>
      </c>
      <c r="M62" s="37"/>
    </row>
    <row r="63" spans="1:13" ht="12.75">
      <c r="A63" s="55" t="s">
        <v>112</v>
      </c>
      <c r="B63" s="61">
        <v>3982.8</v>
      </c>
      <c r="C63" s="61">
        <v>4780.6</v>
      </c>
      <c r="D63" s="27">
        <f t="shared" si="0"/>
        <v>120.03113387566538</v>
      </c>
      <c r="E63" s="26">
        <v>9101.9</v>
      </c>
      <c r="F63" s="26">
        <v>9587.8</v>
      </c>
      <c r="G63" s="27">
        <f t="shared" si="1"/>
        <v>105.33844581900482</v>
      </c>
      <c r="H63" s="26">
        <v>18123.2</v>
      </c>
      <c r="I63" s="26">
        <f>14733+1800</f>
        <v>16533</v>
      </c>
      <c r="J63" s="28">
        <f t="shared" si="6"/>
        <v>91.2256113710603</v>
      </c>
      <c r="K63" s="30">
        <v>18090.4</v>
      </c>
      <c r="L63" s="30">
        <v>21730.8</v>
      </c>
      <c r="M63" s="37">
        <f t="shared" si="7"/>
        <v>120.12338035643214</v>
      </c>
    </row>
    <row r="64" spans="1:13" ht="12.75">
      <c r="A64" s="49" t="s">
        <v>18</v>
      </c>
      <c r="B64" s="23">
        <v>40.3</v>
      </c>
      <c r="C64" s="60">
        <f>C65</f>
        <v>35.8</v>
      </c>
      <c r="D64" s="24">
        <f>C64/B64*100</f>
        <v>88.83374689826302</v>
      </c>
      <c r="E64" s="23">
        <f>E65</f>
        <v>80.6</v>
      </c>
      <c r="F64" s="60">
        <f>F65</f>
        <v>105</v>
      </c>
      <c r="G64" s="24">
        <f t="shared" si="1"/>
        <v>130.27295285359804</v>
      </c>
      <c r="H64" s="23">
        <f>H65</f>
        <v>121.2</v>
      </c>
      <c r="I64" s="23">
        <f>I65</f>
        <v>143.2</v>
      </c>
      <c r="J64" s="31">
        <f>I64/H64*100</f>
        <v>118.15181518151815</v>
      </c>
      <c r="K64" s="23">
        <f>K65</f>
        <v>171</v>
      </c>
      <c r="L64" s="23">
        <f>L65</f>
        <v>246.5</v>
      </c>
      <c r="M64" s="36">
        <f>L64/K64*100</f>
        <v>144.1520467836257</v>
      </c>
    </row>
    <row r="65" spans="1:13" ht="12.75">
      <c r="A65" s="55" t="s">
        <v>45</v>
      </c>
      <c r="B65" s="61">
        <v>40.3</v>
      </c>
      <c r="C65" s="61">
        <v>35.8</v>
      </c>
      <c r="D65" s="27">
        <f>C65/B65*100</f>
        <v>88.83374689826302</v>
      </c>
      <c r="E65" s="26">
        <v>80.6</v>
      </c>
      <c r="F65" s="26">
        <v>105</v>
      </c>
      <c r="G65" s="27">
        <f t="shared" si="1"/>
        <v>130.27295285359804</v>
      </c>
      <c r="H65" s="26">
        <v>121.2</v>
      </c>
      <c r="I65" s="26">
        <v>143.2</v>
      </c>
      <c r="J65" s="28">
        <f>I65/H65*100</f>
        <v>118.15181518151815</v>
      </c>
      <c r="K65" s="30">
        <v>171</v>
      </c>
      <c r="L65" s="30">
        <v>246.5</v>
      </c>
      <c r="M65" s="37">
        <f>L65/K65*100</f>
        <v>144.1520467836257</v>
      </c>
    </row>
    <row r="66" spans="1:13" ht="29.25" customHeight="1">
      <c r="A66" s="56" t="s">
        <v>19</v>
      </c>
      <c r="B66" s="23">
        <f>B67+B68+B69+B70+B71</f>
        <v>2583.6</v>
      </c>
      <c r="C66" s="60">
        <f>C67+C68+C69+C70+C71</f>
        <v>2035.6999999999998</v>
      </c>
      <c r="D66" s="24">
        <f t="shared" si="0"/>
        <v>78.79315683542345</v>
      </c>
      <c r="E66" s="23">
        <f>E67+E68+E69+E70+E71</f>
        <v>4466.099999999999</v>
      </c>
      <c r="F66" s="60">
        <f>F67+F68+F69+F70+F71</f>
        <v>4321.7</v>
      </c>
      <c r="G66" s="24">
        <f t="shared" si="1"/>
        <v>96.76675399117799</v>
      </c>
      <c r="H66" s="23">
        <f>H67+H68+H69+H70+H71</f>
        <v>6665.9</v>
      </c>
      <c r="I66" s="23">
        <f>I67+I68+I69+I70+I71</f>
        <v>6675.5</v>
      </c>
      <c r="J66" s="31">
        <f>I66/H66*100</f>
        <v>100.1440165619046</v>
      </c>
      <c r="K66" s="23">
        <f>K67+K68+K69+K70+K71</f>
        <v>8826.6</v>
      </c>
      <c r="L66" s="23">
        <f>L67+L68+L69+L70+L71</f>
        <v>11294.9</v>
      </c>
      <c r="M66" s="36">
        <f>L66/K66*100</f>
        <v>127.96433507805949</v>
      </c>
    </row>
    <row r="67" spans="1:13" ht="21" customHeight="1" hidden="1">
      <c r="A67" s="57" t="s">
        <v>97</v>
      </c>
      <c r="B67" s="26"/>
      <c r="C67" s="61"/>
      <c r="D67" s="27"/>
      <c r="E67" s="26"/>
      <c r="F67" s="26"/>
      <c r="G67" s="27"/>
      <c r="H67" s="26"/>
      <c r="I67" s="26"/>
      <c r="J67" s="28"/>
      <c r="K67" s="26"/>
      <c r="L67" s="30"/>
      <c r="M67" s="35"/>
    </row>
    <row r="68" spans="1:13" ht="25.5">
      <c r="A68" s="55" t="s">
        <v>46</v>
      </c>
      <c r="B68" s="61">
        <v>2242.4</v>
      </c>
      <c r="C68" s="61">
        <v>1690.1</v>
      </c>
      <c r="D68" s="27">
        <f t="shared" si="0"/>
        <v>75.3701391366393</v>
      </c>
      <c r="E68" s="26">
        <v>3771.7</v>
      </c>
      <c r="F68" s="26">
        <v>3623.1</v>
      </c>
      <c r="G68" s="27">
        <f t="shared" si="1"/>
        <v>96.06013203595197</v>
      </c>
      <c r="H68" s="26">
        <v>5519.4</v>
      </c>
      <c r="I68" s="26">
        <v>5624</v>
      </c>
      <c r="J68" s="28">
        <f>I68/H68*100</f>
        <v>101.89513352900678</v>
      </c>
      <c r="K68" s="30">
        <v>7330.6</v>
      </c>
      <c r="L68" s="30">
        <v>9866.1</v>
      </c>
      <c r="M68" s="37">
        <f aca="true" t="shared" si="8" ref="M68:M74">L68/K68*100</f>
        <v>134.58789185059885</v>
      </c>
    </row>
    <row r="69" spans="1:13" ht="12.75" hidden="1">
      <c r="A69" s="55" t="s">
        <v>47</v>
      </c>
      <c r="B69" s="61"/>
      <c r="C69" s="61"/>
      <c r="D69" s="27" t="e">
        <f t="shared" si="0"/>
        <v>#DIV/0!</v>
      </c>
      <c r="E69" s="26"/>
      <c r="F69" s="26"/>
      <c r="G69" s="27" t="e">
        <f t="shared" si="1"/>
        <v>#DIV/0!</v>
      </c>
      <c r="H69" s="26"/>
      <c r="I69" s="26"/>
      <c r="J69" s="28" t="e">
        <f>I69/H69*100</f>
        <v>#DIV/0!</v>
      </c>
      <c r="K69" s="30"/>
      <c r="L69" s="30"/>
      <c r="M69" s="37" t="e">
        <f t="shared" si="8"/>
        <v>#DIV/0!</v>
      </c>
    </row>
    <row r="70" spans="1:13" ht="12.75" hidden="1">
      <c r="A70" s="55" t="s">
        <v>48</v>
      </c>
      <c r="B70" s="61"/>
      <c r="C70" s="61"/>
      <c r="D70" s="27" t="e">
        <f aca="true" t="shared" si="9" ref="D70:D126">C70/B70*100</f>
        <v>#DIV/0!</v>
      </c>
      <c r="E70" s="26"/>
      <c r="F70" s="26"/>
      <c r="G70" s="27" t="e">
        <f aca="true" t="shared" si="10" ref="G70:G126">F70/E70*100</f>
        <v>#DIV/0!</v>
      </c>
      <c r="H70" s="26"/>
      <c r="I70" s="26"/>
      <c r="J70" s="28" t="e">
        <f>I70/H70*100</f>
        <v>#DIV/0!</v>
      </c>
      <c r="K70" s="30"/>
      <c r="L70" s="30"/>
      <c r="M70" s="37" t="e">
        <f t="shared" si="8"/>
        <v>#DIV/0!</v>
      </c>
    </row>
    <row r="71" spans="1:13" ht="25.5">
      <c r="A71" s="55" t="s">
        <v>113</v>
      </c>
      <c r="B71" s="61">
        <v>341.2</v>
      </c>
      <c r="C71" s="61">
        <v>345.6</v>
      </c>
      <c r="D71" s="27">
        <f t="shared" si="9"/>
        <v>101.28956623681127</v>
      </c>
      <c r="E71" s="26">
        <v>694.4</v>
      </c>
      <c r="F71" s="26">
        <v>698.6</v>
      </c>
      <c r="G71" s="27">
        <f t="shared" si="10"/>
        <v>100.60483870967742</v>
      </c>
      <c r="H71" s="26">
        <v>1146.5</v>
      </c>
      <c r="I71" s="26">
        <v>1051.5</v>
      </c>
      <c r="J71" s="28">
        <f>I71/H71*100</f>
        <v>91.71391190580026</v>
      </c>
      <c r="K71" s="30">
        <v>1496</v>
      </c>
      <c r="L71" s="30">
        <v>1428.8</v>
      </c>
      <c r="M71" s="37">
        <f t="shared" si="8"/>
        <v>95.50802139037432</v>
      </c>
    </row>
    <row r="72" spans="1:13" ht="12.75">
      <c r="A72" s="56" t="s">
        <v>20</v>
      </c>
      <c r="B72" s="23">
        <f>SUM(B73:B81)</f>
        <v>20104.100000000002</v>
      </c>
      <c r="C72" s="60">
        <f>SUM(C73:C81)</f>
        <v>23530.4</v>
      </c>
      <c r="D72" s="24">
        <f t="shared" si="9"/>
        <v>117.04279226625414</v>
      </c>
      <c r="E72" s="23">
        <f>SUM(E73:E81)</f>
        <v>42783.3</v>
      </c>
      <c r="F72" s="60">
        <f>SUM(F73:F81)</f>
        <v>47740</v>
      </c>
      <c r="G72" s="24">
        <f t="shared" si="10"/>
        <v>111.58559531405945</v>
      </c>
      <c r="H72" s="23">
        <f>SUM(H73:H81)</f>
        <v>93241.2</v>
      </c>
      <c r="I72" s="23">
        <f>SUM(I73:I81)</f>
        <v>97419.9</v>
      </c>
      <c r="J72" s="31">
        <f>I72/H72*100</f>
        <v>104.48160255337768</v>
      </c>
      <c r="K72" s="23">
        <f>SUM(K73:K81)</f>
        <v>143785.4</v>
      </c>
      <c r="L72" s="23">
        <f>SUM(L73:L81)</f>
        <v>180774.4</v>
      </c>
      <c r="M72" s="36">
        <f t="shared" si="8"/>
        <v>125.72514316474413</v>
      </c>
    </row>
    <row r="73" spans="1:13" ht="12.75" hidden="1">
      <c r="A73" s="55" t="s">
        <v>49</v>
      </c>
      <c r="B73" s="26"/>
      <c r="C73" s="61"/>
      <c r="D73" s="27" t="e">
        <f t="shared" si="9"/>
        <v>#DIV/0!</v>
      </c>
      <c r="E73" s="26"/>
      <c r="F73" s="26"/>
      <c r="G73" s="27" t="e">
        <f t="shared" si="10"/>
        <v>#DIV/0!</v>
      </c>
      <c r="H73" s="26"/>
      <c r="I73" s="26"/>
      <c r="J73" s="26"/>
      <c r="K73" s="26"/>
      <c r="L73" s="30"/>
      <c r="M73" s="36" t="e">
        <f t="shared" si="8"/>
        <v>#DIV/0!</v>
      </c>
    </row>
    <row r="74" spans="1:13" ht="12.75">
      <c r="A74" s="55" t="s">
        <v>84</v>
      </c>
      <c r="B74" s="61">
        <v>0</v>
      </c>
      <c r="C74" s="61">
        <v>0</v>
      </c>
      <c r="D74" s="27"/>
      <c r="E74" s="26">
        <v>0</v>
      </c>
      <c r="F74" s="26">
        <v>565.5</v>
      </c>
      <c r="G74" s="27"/>
      <c r="H74" s="61">
        <v>25518.5</v>
      </c>
      <c r="I74" s="61">
        <v>3767.4</v>
      </c>
      <c r="J74" s="28" t="s">
        <v>128</v>
      </c>
      <c r="K74" s="30">
        <v>15015.5</v>
      </c>
      <c r="L74" s="30">
        <v>8009.5</v>
      </c>
      <c r="M74" s="37">
        <f t="shared" si="8"/>
        <v>53.341547068029705</v>
      </c>
    </row>
    <row r="75" spans="1:13" ht="12.75" hidden="1">
      <c r="A75" s="55" t="s">
        <v>50</v>
      </c>
      <c r="B75" s="61"/>
      <c r="C75" s="61"/>
      <c r="D75" s="27" t="e">
        <f t="shared" si="9"/>
        <v>#DIV/0!</v>
      </c>
      <c r="E75" s="26"/>
      <c r="F75" s="26"/>
      <c r="G75" s="27" t="e">
        <f t="shared" si="10"/>
        <v>#DIV/0!</v>
      </c>
      <c r="H75" s="61"/>
      <c r="I75" s="61"/>
      <c r="J75" s="28" t="e">
        <f aca="true" t="shared" si="11" ref="J75:J81">I75/H75*100</f>
        <v>#DIV/0!</v>
      </c>
      <c r="K75" s="30"/>
      <c r="L75" s="30"/>
      <c r="M75" s="37" t="e">
        <f aca="true" t="shared" si="12" ref="M75:M81">L75/K75*100</f>
        <v>#DIV/0!</v>
      </c>
    </row>
    <row r="76" spans="1:13" ht="12.75" hidden="1">
      <c r="A76" s="55" t="s">
        <v>51</v>
      </c>
      <c r="B76" s="61"/>
      <c r="C76" s="61"/>
      <c r="D76" s="27"/>
      <c r="E76" s="26"/>
      <c r="F76" s="26"/>
      <c r="G76" s="27" t="e">
        <f t="shared" si="10"/>
        <v>#DIV/0!</v>
      </c>
      <c r="H76" s="61"/>
      <c r="I76" s="61"/>
      <c r="J76" s="28" t="e">
        <f t="shared" si="11"/>
        <v>#DIV/0!</v>
      </c>
      <c r="K76" s="30"/>
      <c r="L76" s="30"/>
      <c r="M76" s="37" t="e">
        <f t="shared" si="12"/>
        <v>#DIV/0!</v>
      </c>
    </row>
    <row r="77" spans="1:13" ht="14.25" customHeight="1" hidden="1">
      <c r="A77" s="55" t="s">
        <v>52</v>
      </c>
      <c r="B77" s="61"/>
      <c r="C77" s="61"/>
      <c r="D77" s="27" t="e">
        <f t="shared" si="9"/>
        <v>#DIV/0!</v>
      </c>
      <c r="E77" s="26"/>
      <c r="F77" s="26"/>
      <c r="G77" s="27" t="e">
        <f t="shared" si="10"/>
        <v>#DIV/0!</v>
      </c>
      <c r="H77" s="61"/>
      <c r="I77" s="61"/>
      <c r="J77" s="28" t="e">
        <f t="shared" si="11"/>
        <v>#DIV/0!</v>
      </c>
      <c r="K77" s="30"/>
      <c r="L77" s="30"/>
      <c r="M77" s="37" t="e">
        <f t="shared" si="12"/>
        <v>#DIV/0!</v>
      </c>
    </row>
    <row r="78" spans="1:13" ht="12.75">
      <c r="A78" s="55" t="s">
        <v>53</v>
      </c>
      <c r="B78" s="61">
        <v>8580</v>
      </c>
      <c r="C78" s="61">
        <v>8692.6</v>
      </c>
      <c r="D78" s="27">
        <f t="shared" si="9"/>
        <v>101.31235431235433</v>
      </c>
      <c r="E78" s="26">
        <v>17288.5</v>
      </c>
      <c r="F78" s="26">
        <v>18319.1</v>
      </c>
      <c r="G78" s="27">
        <f t="shared" si="10"/>
        <v>105.96118807299648</v>
      </c>
      <c r="H78" s="61">
        <v>27240.4</v>
      </c>
      <c r="I78" s="61">
        <v>28409.3</v>
      </c>
      <c r="J78" s="28">
        <f t="shared" si="11"/>
        <v>104.29105299481651</v>
      </c>
      <c r="K78" s="30">
        <v>36116.2</v>
      </c>
      <c r="L78" s="30">
        <v>37523.4</v>
      </c>
      <c r="M78" s="37">
        <f t="shared" si="12"/>
        <v>103.8963124581213</v>
      </c>
    </row>
    <row r="79" spans="1:13" ht="12.75">
      <c r="A79" s="55" t="s">
        <v>54</v>
      </c>
      <c r="B79" s="61">
        <v>8052.9</v>
      </c>
      <c r="C79" s="61">
        <v>12713.9</v>
      </c>
      <c r="D79" s="27">
        <f t="shared" si="9"/>
        <v>157.87977002073788</v>
      </c>
      <c r="E79" s="26">
        <v>19527.3</v>
      </c>
      <c r="F79" s="26">
        <v>24452.2</v>
      </c>
      <c r="G79" s="27">
        <f t="shared" si="10"/>
        <v>125.22058861184087</v>
      </c>
      <c r="H79" s="61">
        <v>30461.9</v>
      </c>
      <c r="I79" s="61">
        <v>36694.1</v>
      </c>
      <c r="J79" s="28">
        <f t="shared" si="11"/>
        <v>120.45899960278248</v>
      </c>
      <c r="K79" s="30">
        <v>78695.8</v>
      </c>
      <c r="L79" s="30">
        <v>102263.1</v>
      </c>
      <c r="M79" s="37">
        <f t="shared" si="12"/>
        <v>129.94734153538053</v>
      </c>
    </row>
    <row r="80" spans="1:13" ht="17.25" customHeight="1" hidden="1">
      <c r="A80" s="55" t="s">
        <v>55</v>
      </c>
      <c r="B80" s="61"/>
      <c r="C80" s="61"/>
      <c r="D80" s="27" t="e">
        <f t="shared" si="9"/>
        <v>#DIV/0!</v>
      </c>
      <c r="E80" s="26"/>
      <c r="F80" s="26"/>
      <c r="G80" s="27" t="e">
        <f t="shared" si="10"/>
        <v>#DIV/0!</v>
      </c>
      <c r="H80" s="26"/>
      <c r="I80" s="26"/>
      <c r="J80" s="28" t="e">
        <f t="shared" si="11"/>
        <v>#DIV/0!</v>
      </c>
      <c r="K80" s="30"/>
      <c r="L80" s="30"/>
      <c r="M80" s="37" t="e">
        <f t="shared" si="12"/>
        <v>#DIV/0!</v>
      </c>
    </row>
    <row r="81" spans="1:13" ht="12.75">
      <c r="A81" s="55" t="s">
        <v>120</v>
      </c>
      <c r="B81" s="61">
        <v>3471.2</v>
      </c>
      <c r="C81" s="61">
        <v>2123.9</v>
      </c>
      <c r="D81" s="27">
        <f t="shared" si="9"/>
        <v>61.18633325651073</v>
      </c>
      <c r="E81" s="26">
        <v>5967.5</v>
      </c>
      <c r="F81" s="26">
        <v>4403.2</v>
      </c>
      <c r="G81" s="27">
        <f t="shared" si="10"/>
        <v>73.7863426895685</v>
      </c>
      <c r="H81" s="26">
        <v>10020.4</v>
      </c>
      <c r="I81" s="26">
        <v>28549.1</v>
      </c>
      <c r="J81" s="28">
        <f t="shared" si="11"/>
        <v>284.90978404055727</v>
      </c>
      <c r="K81" s="30">
        <v>13957.9</v>
      </c>
      <c r="L81" s="30">
        <v>32978.4</v>
      </c>
      <c r="M81" s="37">
        <f t="shared" si="12"/>
        <v>236.27049914385404</v>
      </c>
    </row>
    <row r="82" spans="1:13" ht="23.25" customHeight="1" hidden="1">
      <c r="A82" s="54" t="s">
        <v>8</v>
      </c>
      <c r="B82" s="26"/>
      <c r="C82" s="61"/>
      <c r="D82" s="24" t="e">
        <f t="shared" si="9"/>
        <v>#DIV/0!</v>
      </c>
      <c r="E82" s="26"/>
      <c r="F82" s="26"/>
      <c r="G82" s="24" t="e">
        <f t="shared" si="10"/>
        <v>#DIV/0!</v>
      </c>
      <c r="H82" s="26"/>
      <c r="I82" s="26"/>
      <c r="J82" s="26"/>
      <c r="K82" s="26"/>
      <c r="L82" s="30"/>
      <c r="M82" s="35"/>
    </row>
    <row r="83" spans="1:13" ht="15" customHeight="1">
      <c r="A83" s="56" t="s">
        <v>8</v>
      </c>
      <c r="B83" s="23">
        <f>SUM(B84:B87)</f>
        <v>12161.6</v>
      </c>
      <c r="C83" s="60">
        <f>SUM(C84:C87)</f>
        <v>13355.5</v>
      </c>
      <c r="D83" s="24">
        <f t="shared" si="9"/>
        <v>109.81696487304302</v>
      </c>
      <c r="E83" s="23">
        <f>SUM(E84:E87)</f>
        <v>35298.3</v>
      </c>
      <c r="F83" s="60">
        <f>SUM(F84:F87)</f>
        <v>28982.600000000002</v>
      </c>
      <c r="G83" s="24">
        <f t="shared" si="10"/>
        <v>82.10763691169262</v>
      </c>
      <c r="H83" s="23">
        <f>SUM(H84:H87)</f>
        <v>82851.9</v>
      </c>
      <c r="I83" s="23">
        <f>SUM(I84:I87)</f>
        <v>64399.799999999996</v>
      </c>
      <c r="J83" s="31">
        <f>I83/H83*100</f>
        <v>77.72881490949514</v>
      </c>
      <c r="K83" s="23">
        <f>SUM(K84:K87)</f>
        <v>127928.19999999998</v>
      </c>
      <c r="L83" s="23">
        <f>SUM(L84:L87)</f>
        <v>167590.6</v>
      </c>
      <c r="M83" s="36">
        <f>L83/K83*100</f>
        <v>131.0036411049323</v>
      </c>
    </row>
    <row r="84" spans="1:13" ht="12.75">
      <c r="A84" s="55" t="s">
        <v>114</v>
      </c>
      <c r="B84" s="61">
        <v>133.5</v>
      </c>
      <c r="C84" s="61">
        <v>1529.9</v>
      </c>
      <c r="D84" s="27" t="s">
        <v>133</v>
      </c>
      <c r="E84" s="26">
        <v>603.6</v>
      </c>
      <c r="F84" s="26">
        <v>1937.7</v>
      </c>
      <c r="G84" s="27" t="s">
        <v>127</v>
      </c>
      <c r="H84" s="61">
        <v>22202.6</v>
      </c>
      <c r="I84" s="61">
        <v>5633.6</v>
      </c>
      <c r="J84" s="28" t="s">
        <v>127</v>
      </c>
      <c r="K84" s="30">
        <v>22792.6</v>
      </c>
      <c r="L84" s="30">
        <v>10347.3</v>
      </c>
      <c r="M84" s="37">
        <f>L84/K84*100</f>
        <v>45.39762905504418</v>
      </c>
    </row>
    <row r="85" spans="1:13" ht="12.75">
      <c r="A85" s="55" t="s">
        <v>56</v>
      </c>
      <c r="B85" s="61">
        <v>4128.3</v>
      </c>
      <c r="C85" s="61">
        <v>6952.1</v>
      </c>
      <c r="D85" s="27">
        <f t="shared" si="9"/>
        <v>168.4010367463605</v>
      </c>
      <c r="E85" s="26">
        <v>20578.7</v>
      </c>
      <c r="F85" s="26">
        <v>17768.5</v>
      </c>
      <c r="G85" s="27">
        <f>F85/E85*100</f>
        <v>86.34413252537819</v>
      </c>
      <c r="H85" s="61">
        <v>40513.8</v>
      </c>
      <c r="I85" s="61">
        <v>37017.3</v>
      </c>
      <c r="J85" s="28">
        <f>I85/H85*100</f>
        <v>91.36960739303645</v>
      </c>
      <c r="K85" s="30">
        <v>75869.2</v>
      </c>
      <c r="L85" s="30">
        <v>120417.1</v>
      </c>
      <c r="M85" s="37">
        <f>L85/K85*100</f>
        <v>158.7167124472118</v>
      </c>
    </row>
    <row r="86" spans="1:13" ht="12.75">
      <c r="A86" s="55" t="s">
        <v>57</v>
      </c>
      <c r="B86" s="61">
        <v>7356.7</v>
      </c>
      <c r="C86" s="61">
        <v>4185.9</v>
      </c>
      <c r="D86" s="27">
        <f>C86/B86*100</f>
        <v>56.899153152908234</v>
      </c>
      <c r="E86" s="26">
        <v>12983.7</v>
      </c>
      <c r="F86" s="26">
        <v>7957.7</v>
      </c>
      <c r="G86" s="27">
        <f>F86/E86*100</f>
        <v>61.28992505988277</v>
      </c>
      <c r="H86" s="61">
        <v>18376.1</v>
      </c>
      <c r="I86" s="61">
        <v>19788.8</v>
      </c>
      <c r="J86" s="28">
        <f>I86/H86*100</f>
        <v>107.68770304906919</v>
      </c>
      <c r="K86" s="30">
        <v>26937</v>
      </c>
      <c r="L86" s="30">
        <v>34112.9</v>
      </c>
      <c r="M86" s="37">
        <f>L86/K86*100</f>
        <v>126.63956639566396</v>
      </c>
    </row>
    <row r="87" spans="1:13" ht="12.75">
      <c r="A87" s="55" t="s">
        <v>115</v>
      </c>
      <c r="B87" s="61">
        <v>543.1</v>
      </c>
      <c r="C87" s="61">
        <v>687.6</v>
      </c>
      <c r="D87" s="27">
        <f t="shared" si="9"/>
        <v>126.6065181366231</v>
      </c>
      <c r="E87" s="26">
        <v>1132.3</v>
      </c>
      <c r="F87" s="26">
        <v>1318.7</v>
      </c>
      <c r="G87" s="27">
        <f>F87/E87*100</f>
        <v>116.46206835644264</v>
      </c>
      <c r="H87" s="61">
        <v>1759.4</v>
      </c>
      <c r="I87" s="61">
        <v>1960.1</v>
      </c>
      <c r="J87" s="28">
        <f>I87/H87*100</f>
        <v>111.40729794248038</v>
      </c>
      <c r="K87" s="30">
        <v>2329.4</v>
      </c>
      <c r="L87" s="30">
        <v>2713.3</v>
      </c>
      <c r="M87" s="37">
        <f>L87/K87*100</f>
        <v>116.48063879110502</v>
      </c>
    </row>
    <row r="88" spans="1:13" ht="12.75">
      <c r="A88" s="56" t="s">
        <v>9</v>
      </c>
      <c r="B88" s="23">
        <f>SUM(B89:B94)</f>
        <v>148870.50000000003</v>
      </c>
      <c r="C88" s="60">
        <f>SUM(C89:C94)</f>
        <v>164463.4</v>
      </c>
      <c r="D88" s="24">
        <f t="shared" si="9"/>
        <v>110.4741369176566</v>
      </c>
      <c r="E88" s="23">
        <f>SUM(E89:E94)</f>
        <v>345355.9</v>
      </c>
      <c r="F88" s="23">
        <f>SUM(F89:F94)</f>
        <v>382599.8</v>
      </c>
      <c r="G88" s="24">
        <f t="shared" si="10"/>
        <v>110.78420840645838</v>
      </c>
      <c r="H88" s="23">
        <f>SUM(H89:H94)</f>
        <v>463617.2</v>
      </c>
      <c r="I88" s="23">
        <f>SUM(I89:I94)</f>
        <v>523078.6000000001</v>
      </c>
      <c r="J88" s="31">
        <f aca="true" t="shared" si="13" ref="J88:J122">I88/H88*100</f>
        <v>112.82553796537317</v>
      </c>
      <c r="K88" s="23">
        <f>SUM(K89:K94)</f>
        <v>635377.9</v>
      </c>
      <c r="L88" s="23">
        <f>SUM(L89:L94)</f>
        <v>728712.2</v>
      </c>
      <c r="M88" s="36">
        <f aca="true" t="shared" si="14" ref="M88:M94">L88/K88*100</f>
        <v>114.68957292974777</v>
      </c>
    </row>
    <row r="89" spans="1:13" ht="12.75">
      <c r="A89" s="55" t="s">
        <v>58</v>
      </c>
      <c r="B89" s="61">
        <v>56438.2</v>
      </c>
      <c r="C89" s="61">
        <v>62222.2</v>
      </c>
      <c r="D89" s="27">
        <f t="shared" si="9"/>
        <v>110.24837787172518</v>
      </c>
      <c r="E89" s="26">
        <v>122425.6</v>
      </c>
      <c r="F89" s="26">
        <v>135301.5</v>
      </c>
      <c r="G89" s="27">
        <f t="shared" si="10"/>
        <v>110.51732644152857</v>
      </c>
      <c r="H89" s="61">
        <v>173556.2</v>
      </c>
      <c r="I89" s="61">
        <v>194528.6</v>
      </c>
      <c r="J89" s="26">
        <f>I89/H89*100</f>
        <v>112.08392440028072</v>
      </c>
      <c r="K89" s="30">
        <v>236969.1</v>
      </c>
      <c r="L89" s="30">
        <v>270874.9</v>
      </c>
      <c r="M89" s="37">
        <f t="shared" si="14"/>
        <v>114.30811021352574</v>
      </c>
    </row>
    <row r="90" spans="1:13" ht="12.75">
      <c r="A90" s="55" t="s">
        <v>126</v>
      </c>
      <c r="B90" s="61">
        <v>85129.5</v>
      </c>
      <c r="C90" s="61">
        <v>93510.1</v>
      </c>
      <c r="D90" s="27">
        <f t="shared" si="9"/>
        <v>109.84453097927276</v>
      </c>
      <c r="E90" s="26">
        <v>206852.1</v>
      </c>
      <c r="F90" s="26">
        <f>158047.3+69582.5</f>
        <v>227629.8</v>
      </c>
      <c r="G90" s="27">
        <f t="shared" si="10"/>
        <v>110.04471310661094</v>
      </c>
      <c r="H90" s="61">
        <f>193540.1+71085.2</f>
        <v>264625.3</v>
      </c>
      <c r="I90" s="61">
        <v>297755.2</v>
      </c>
      <c r="J90" s="28">
        <f t="shared" si="13"/>
        <v>112.51955122960655</v>
      </c>
      <c r="K90" s="30">
        <v>363655.6</v>
      </c>
      <c r="L90" s="30">
        <v>416803.6</v>
      </c>
      <c r="M90" s="37">
        <f t="shared" si="14"/>
        <v>114.61492687036856</v>
      </c>
    </row>
    <row r="91" spans="1:13" ht="12.75" hidden="1">
      <c r="A91" s="55" t="s">
        <v>59</v>
      </c>
      <c r="B91" s="61"/>
      <c r="C91" s="61"/>
      <c r="D91" s="27" t="e">
        <f t="shared" si="9"/>
        <v>#DIV/0!</v>
      </c>
      <c r="E91" s="26"/>
      <c r="F91" s="26"/>
      <c r="G91" s="27" t="e">
        <f t="shared" si="10"/>
        <v>#DIV/0!</v>
      </c>
      <c r="H91" s="61"/>
      <c r="I91" s="61"/>
      <c r="J91" s="26"/>
      <c r="K91" s="30"/>
      <c r="L91" s="30"/>
      <c r="M91" s="37" t="e">
        <f t="shared" si="14"/>
        <v>#DIV/0!</v>
      </c>
    </row>
    <row r="92" spans="1:13" ht="12.75">
      <c r="A92" s="55" t="s">
        <v>60</v>
      </c>
      <c r="B92" s="61">
        <v>61.2</v>
      </c>
      <c r="C92" s="61">
        <v>32.4</v>
      </c>
      <c r="D92" s="27">
        <f t="shared" si="9"/>
        <v>52.94117647058824</v>
      </c>
      <c r="E92" s="26">
        <v>120.4</v>
      </c>
      <c r="F92" s="26">
        <v>69.1</v>
      </c>
      <c r="G92" s="27">
        <f t="shared" si="10"/>
        <v>57.392026578073086</v>
      </c>
      <c r="H92" s="61">
        <v>130.6</v>
      </c>
      <c r="I92" s="61">
        <v>123.4</v>
      </c>
      <c r="J92" s="28">
        <f t="shared" si="13"/>
        <v>94.48698315467075</v>
      </c>
      <c r="K92" s="30">
        <v>325.8</v>
      </c>
      <c r="L92" s="30">
        <v>334.1</v>
      </c>
      <c r="M92" s="37">
        <f t="shared" si="14"/>
        <v>102.5475751995089</v>
      </c>
    </row>
    <row r="93" spans="1:13" ht="12.75">
      <c r="A93" s="55" t="s">
        <v>116</v>
      </c>
      <c r="B93" s="61">
        <v>3.5</v>
      </c>
      <c r="C93" s="61">
        <v>70.2</v>
      </c>
      <c r="D93" s="27">
        <f t="shared" si="9"/>
        <v>2005.7142857142858</v>
      </c>
      <c r="E93" s="26">
        <v>160.2</v>
      </c>
      <c r="F93" s="26">
        <v>132.9</v>
      </c>
      <c r="G93" s="27">
        <f t="shared" si="10"/>
        <v>82.95880149812736</v>
      </c>
      <c r="H93" s="61">
        <v>166.9</v>
      </c>
      <c r="I93" s="61">
        <v>264.9</v>
      </c>
      <c r="J93" s="28">
        <f t="shared" si="13"/>
        <v>158.71779508687837</v>
      </c>
      <c r="K93" s="30">
        <v>177.8</v>
      </c>
      <c r="L93" s="30">
        <v>275.7</v>
      </c>
      <c r="M93" s="37">
        <f t="shared" si="14"/>
        <v>155.06186726659166</v>
      </c>
    </row>
    <row r="94" spans="1:13" ht="12.75">
      <c r="A94" s="55" t="s">
        <v>117</v>
      </c>
      <c r="B94" s="61">
        <v>7238.1</v>
      </c>
      <c r="C94" s="61">
        <v>8628.5</v>
      </c>
      <c r="D94" s="27">
        <f t="shared" si="9"/>
        <v>119.2094610464072</v>
      </c>
      <c r="E94" s="26">
        <v>15797.6</v>
      </c>
      <c r="F94" s="26">
        <v>19466.5</v>
      </c>
      <c r="G94" s="27">
        <f t="shared" si="10"/>
        <v>123.2244138350129</v>
      </c>
      <c r="H94" s="61">
        <v>25138.2</v>
      </c>
      <c r="I94" s="61">
        <v>30406.5</v>
      </c>
      <c r="J94" s="28">
        <f t="shared" si="13"/>
        <v>120.95734778146405</v>
      </c>
      <c r="K94" s="30">
        <v>34249.6</v>
      </c>
      <c r="L94" s="30">
        <v>40423.9</v>
      </c>
      <c r="M94" s="37">
        <f t="shared" si="14"/>
        <v>118.02736382322713</v>
      </c>
    </row>
    <row r="95" spans="1:13" ht="12.75">
      <c r="A95" s="56" t="s">
        <v>37</v>
      </c>
      <c r="B95" s="23">
        <f>B96+B97+B98</f>
        <v>14853.1</v>
      </c>
      <c r="C95" s="60">
        <f>C96+C97+C98</f>
        <v>20924.6</v>
      </c>
      <c r="D95" s="24">
        <f t="shared" si="9"/>
        <v>140.87698864210162</v>
      </c>
      <c r="E95" s="23">
        <f>E96+E97+E98</f>
        <v>30244.6</v>
      </c>
      <c r="F95" s="60">
        <f>F96+F97+F98</f>
        <v>43773.899999999994</v>
      </c>
      <c r="G95" s="24">
        <f t="shared" si="10"/>
        <v>144.73294406274178</v>
      </c>
      <c r="H95" s="23">
        <f>H96+H97+H98</f>
        <v>43847.2</v>
      </c>
      <c r="I95" s="23">
        <f>I96+I97+I98</f>
        <v>64213.8</v>
      </c>
      <c r="J95" s="31">
        <f t="shared" si="13"/>
        <v>146.44903209326935</v>
      </c>
      <c r="K95" s="23">
        <f>K96+K97+K98</f>
        <v>62005.3</v>
      </c>
      <c r="L95" s="23">
        <f>L96+L97+L98</f>
        <v>87700.5</v>
      </c>
      <c r="M95" s="36">
        <f aca="true" t="shared" si="15" ref="M95:M101">L95/K95*100</f>
        <v>141.4403284880486</v>
      </c>
    </row>
    <row r="96" spans="1:13" ht="12.75">
      <c r="A96" s="55" t="s">
        <v>61</v>
      </c>
      <c r="B96" s="61">
        <v>11772.6</v>
      </c>
      <c r="C96" s="61">
        <v>17752.5</v>
      </c>
      <c r="D96" s="27">
        <f t="shared" si="9"/>
        <v>150.79506651037153</v>
      </c>
      <c r="E96" s="26">
        <v>23996.5</v>
      </c>
      <c r="F96" s="26">
        <v>36950.2</v>
      </c>
      <c r="G96" s="27">
        <f t="shared" si="10"/>
        <v>153.98162231992166</v>
      </c>
      <c r="H96" s="26">
        <v>34503.7</v>
      </c>
      <c r="I96" s="26">
        <v>53869.6</v>
      </c>
      <c r="J96" s="28">
        <f t="shared" si="13"/>
        <v>156.1270240582894</v>
      </c>
      <c r="K96" s="30">
        <v>49895.4</v>
      </c>
      <c r="L96" s="30">
        <v>73848.7</v>
      </c>
      <c r="M96" s="37">
        <f t="shared" si="15"/>
        <v>148.00703070824164</v>
      </c>
    </row>
    <row r="97" spans="1:13" ht="12.75" hidden="1">
      <c r="A97" s="55" t="s">
        <v>62</v>
      </c>
      <c r="B97" s="61"/>
      <c r="C97" s="61"/>
      <c r="D97" s="27" t="e">
        <f t="shared" si="9"/>
        <v>#DIV/0!</v>
      </c>
      <c r="E97" s="26"/>
      <c r="F97" s="26"/>
      <c r="G97" s="27" t="e">
        <f t="shared" si="10"/>
        <v>#DIV/0!</v>
      </c>
      <c r="H97" s="26"/>
      <c r="I97" s="26"/>
      <c r="J97" s="28" t="e">
        <f t="shared" si="13"/>
        <v>#DIV/0!</v>
      </c>
      <c r="K97" s="30"/>
      <c r="L97" s="30"/>
      <c r="M97" s="37" t="e">
        <f t="shared" si="15"/>
        <v>#DIV/0!</v>
      </c>
    </row>
    <row r="98" spans="1:13" ht="12.75">
      <c r="A98" s="55" t="s">
        <v>63</v>
      </c>
      <c r="B98" s="61">
        <v>3080.5</v>
      </c>
      <c r="C98" s="61">
        <v>3172.1</v>
      </c>
      <c r="D98" s="27">
        <f t="shared" si="9"/>
        <v>102.97354325596493</v>
      </c>
      <c r="E98" s="26">
        <v>6248.1</v>
      </c>
      <c r="F98" s="26">
        <v>6823.7</v>
      </c>
      <c r="G98" s="27">
        <f t="shared" si="10"/>
        <v>109.2124005697732</v>
      </c>
      <c r="H98" s="26">
        <v>9343.5</v>
      </c>
      <c r="I98" s="26">
        <v>10344.2</v>
      </c>
      <c r="J98" s="28">
        <f t="shared" si="13"/>
        <v>110.71011933429658</v>
      </c>
      <c r="K98" s="30">
        <v>12109.9</v>
      </c>
      <c r="L98" s="30">
        <v>13851.8</v>
      </c>
      <c r="M98" s="37">
        <f t="shared" si="15"/>
        <v>114.38409896035475</v>
      </c>
    </row>
    <row r="99" spans="1:13" ht="12.75">
      <c r="A99" s="56" t="s">
        <v>64</v>
      </c>
      <c r="B99" s="60">
        <f>SUM(B100:B107)</f>
        <v>0</v>
      </c>
      <c r="C99" s="60"/>
      <c r="D99" s="24"/>
      <c r="E99" s="23">
        <f>SUM(E100:E107)</f>
        <v>0</v>
      </c>
      <c r="F99" s="23">
        <f>SUM(F100:F107)</f>
        <v>0</v>
      </c>
      <c r="G99" s="24"/>
      <c r="H99" s="23">
        <f>SUM(H100:H107)</f>
        <v>1843</v>
      </c>
      <c r="I99" s="23">
        <f>SUM(I100:I107)</f>
        <v>0</v>
      </c>
      <c r="J99" s="31">
        <f t="shared" si="13"/>
        <v>0</v>
      </c>
      <c r="K99" s="23">
        <f>SUM(K100:K107)</f>
        <v>2488</v>
      </c>
      <c r="L99" s="23">
        <f>SUM(L100:L107)</f>
        <v>0</v>
      </c>
      <c r="M99" s="36">
        <f t="shared" si="15"/>
        <v>0</v>
      </c>
    </row>
    <row r="100" spans="1:13" ht="12.75">
      <c r="A100" s="55" t="s">
        <v>65</v>
      </c>
      <c r="B100" s="61">
        <v>0</v>
      </c>
      <c r="C100" s="61"/>
      <c r="D100" s="27"/>
      <c r="E100" s="26"/>
      <c r="F100" s="26"/>
      <c r="G100" s="27"/>
      <c r="H100" s="26">
        <v>1628</v>
      </c>
      <c r="I100" s="26"/>
      <c r="J100" s="28">
        <f t="shared" si="13"/>
        <v>0</v>
      </c>
      <c r="K100" s="30">
        <v>1628</v>
      </c>
      <c r="L100" s="30"/>
      <c r="M100" s="37">
        <f t="shared" si="15"/>
        <v>0</v>
      </c>
    </row>
    <row r="101" spans="1:13" ht="12.75">
      <c r="A101" s="55" t="s">
        <v>66</v>
      </c>
      <c r="B101" s="61">
        <v>0</v>
      </c>
      <c r="C101" s="61"/>
      <c r="D101" s="27"/>
      <c r="E101" s="26"/>
      <c r="F101" s="26"/>
      <c r="G101" s="27"/>
      <c r="H101" s="26">
        <v>215</v>
      </c>
      <c r="I101" s="26"/>
      <c r="J101" s="28">
        <f t="shared" si="13"/>
        <v>0</v>
      </c>
      <c r="K101" s="30">
        <v>860</v>
      </c>
      <c r="L101" s="30"/>
      <c r="M101" s="37">
        <f t="shared" si="15"/>
        <v>0</v>
      </c>
    </row>
    <row r="102" spans="1:13" ht="12.75" hidden="1">
      <c r="A102" s="55" t="s">
        <v>67</v>
      </c>
      <c r="B102" s="61"/>
      <c r="C102" s="61"/>
      <c r="D102" s="27"/>
      <c r="E102" s="26"/>
      <c r="F102" s="26"/>
      <c r="G102" s="27"/>
      <c r="H102" s="26"/>
      <c r="I102" s="26"/>
      <c r="J102" s="28" t="e">
        <f t="shared" si="13"/>
        <v>#DIV/0!</v>
      </c>
      <c r="K102" s="30"/>
      <c r="L102" s="30"/>
      <c r="M102" s="35"/>
    </row>
    <row r="103" spans="1:13" ht="12.75" hidden="1">
      <c r="A103" s="55" t="s">
        <v>68</v>
      </c>
      <c r="B103" s="61"/>
      <c r="C103" s="61"/>
      <c r="D103" s="32"/>
      <c r="E103" s="26"/>
      <c r="F103" s="26"/>
      <c r="G103" s="27"/>
      <c r="H103" s="26"/>
      <c r="I103" s="26"/>
      <c r="J103" s="28" t="e">
        <f t="shared" si="13"/>
        <v>#DIV/0!</v>
      </c>
      <c r="K103" s="30"/>
      <c r="L103" s="30"/>
      <c r="M103" s="35"/>
    </row>
    <row r="104" spans="1:13" ht="12.75" hidden="1">
      <c r="A104" s="55" t="s">
        <v>69</v>
      </c>
      <c r="B104" s="61"/>
      <c r="C104" s="61"/>
      <c r="D104" s="27"/>
      <c r="E104" s="26"/>
      <c r="F104" s="26"/>
      <c r="G104" s="27"/>
      <c r="H104" s="26"/>
      <c r="I104" s="26"/>
      <c r="J104" s="28" t="e">
        <f t="shared" si="13"/>
        <v>#DIV/0!</v>
      </c>
      <c r="K104" s="30"/>
      <c r="L104" s="30"/>
      <c r="M104" s="35"/>
    </row>
    <row r="105" spans="1:13" ht="25.5" hidden="1">
      <c r="A105" s="55" t="s">
        <v>70</v>
      </c>
      <c r="B105" s="61"/>
      <c r="C105" s="61"/>
      <c r="D105" s="27"/>
      <c r="E105" s="26"/>
      <c r="F105" s="26"/>
      <c r="G105" s="27"/>
      <c r="H105" s="26"/>
      <c r="I105" s="26"/>
      <c r="J105" s="28" t="e">
        <f t="shared" si="13"/>
        <v>#DIV/0!</v>
      </c>
      <c r="K105" s="30"/>
      <c r="L105" s="30"/>
      <c r="M105" s="35"/>
    </row>
    <row r="106" spans="1:13" ht="15" customHeight="1" hidden="1">
      <c r="A106" s="55" t="s">
        <v>71</v>
      </c>
      <c r="B106" s="61"/>
      <c r="C106" s="61"/>
      <c r="D106" s="27"/>
      <c r="E106" s="26"/>
      <c r="F106" s="26"/>
      <c r="G106" s="27"/>
      <c r="H106" s="26"/>
      <c r="I106" s="26"/>
      <c r="J106" s="28" t="e">
        <f t="shared" si="13"/>
        <v>#DIV/0!</v>
      </c>
      <c r="K106" s="30"/>
      <c r="L106" s="30"/>
      <c r="M106" s="35"/>
    </row>
    <row r="107" spans="1:13" ht="12.75">
      <c r="A107" s="55" t="s">
        <v>72</v>
      </c>
      <c r="B107" s="61">
        <v>0</v>
      </c>
      <c r="C107" s="61"/>
      <c r="D107" s="27"/>
      <c r="E107" s="26"/>
      <c r="F107" s="26"/>
      <c r="G107" s="27"/>
      <c r="H107" s="26"/>
      <c r="I107" s="26"/>
      <c r="J107" s="28"/>
      <c r="K107" s="30"/>
      <c r="L107" s="30"/>
      <c r="M107" s="37"/>
    </row>
    <row r="108" spans="1:13" ht="12.75">
      <c r="A108" s="56" t="s">
        <v>10</v>
      </c>
      <c r="B108" s="23">
        <f>SUM(B109:B113)</f>
        <v>86119.7</v>
      </c>
      <c r="C108" s="60">
        <f>SUM(C109:C113)</f>
        <v>95227.70000000001</v>
      </c>
      <c r="D108" s="24">
        <f t="shared" si="9"/>
        <v>110.57597738961007</v>
      </c>
      <c r="E108" s="23">
        <f>SUM(E109:E113)</f>
        <v>174988.6</v>
      </c>
      <c r="F108" s="60">
        <f>SUM(F109:F113)</f>
        <v>196822.19999999998</v>
      </c>
      <c r="G108" s="24">
        <f t="shared" si="10"/>
        <v>112.47715565471121</v>
      </c>
      <c r="H108" s="23">
        <f>SUM(H109:H113)</f>
        <v>262076.4</v>
      </c>
      <c r="I108" s="23">
        <f>SUM(I109:I113)</f>
        <v>308114.4</v>
      </c>
      <c r="J108" s="31">
        <f t="shared" si="13"/>
        <v>117.56663324129913</v>
      </c>
      <c r="K108" s="23">
        <f>SUM(K109:K113)</f>
        <v>397365.39999999997</v>
      </c>
      <c r="L108" s="23">
        <f>SUM(L109:L113)</f>
        <v>425339.00000000006</v>
      </c>
      <c r="M108" s="36">
        <f aca="true" t="shared" si="16" ref="M108:M113">L108/K108*100</f>
        <v>107.03976742816563</v>
      </c>
    </row>
    <row r="109" spans="1:13" ht="12.75">
      <c r="A109" s="55" t="s">
        <v>73</v>
      </c>
      <c r="B109" s="61">
        <v>781.6</v>
      </c>
      <c r="C109" s="61">
        <v>875.5</v>
      </c>
      <c r="D109" s="27">
        <f t="shared" si="9"/>
        <v>112.0138178096213</v>
      </c>
      <c r="E109" s="26">
        <v>1589.1</v>
      </c>
      <c r="F109" s="26">
        <v>1882.3</v>
      </c>
      <c r="G109" s="27">
        <f t="shared" si="10"/>
        <v>118.45069536215469</v>
      </c>
      <c r="H109" s="26">
        <v>2409.8</v>
      </c>
      <c r="I109" s="26">
        <v>2995.6</v>
      </c>
      <c r="J109" s="28">
        <f t="shared" si="13"/>
        <v>124.30907129222342</v>
      </c>
      <c r="K109" s="30">
        <v>3265</v>
      </c>
      <c r="L109" s="30">
        <v>4156.5</v>
      </c>
      <c r="M109" s="37">
        <f t="shared" si="16"/>
        <v>127.30474732006125</v>
      </c>
    </row>
    <row r="110" spans="1:13" ht="12.75">
      <c r="A110" s="55" t="s">
        <v>74</v>
      </c>
      <c r="B110" s="61">
        <v>14040.1</v>
      </c>
      <c r="C110" s="61">
        <v>19341.3</v>
      </c>
      <c r="D110" s="27">
        <f t="shared" si="9"/>
        <v>137.75756582930322</v>
      </c>
      <c r="E110" s="26">
        <v>28380.2</v>
      </c>
      <c r="F110" s="26">
        <v>40493.5</v>
      </c>
      <c r="G110" s="27">
        <f t="shared" si="10"/>
        <v>142.68222211259962</v>
      </c>
      <c r="H110" s="26">
        <v>42259.4</v>
      </c>
      <c r="I110" s="26">
        <v>61584.4</v>
      </c>
      <c r="J110" s="28">
        <f t="shared" si="13"/>
        <v>145.72947083962384</v>
      </c>
      <c r="K110" s="30">
        <v>58923.1</v>
      </c>
      <c r="L110" s="30">
        <v>83540.9</v>
      </c>
      <c r="M110" s="37">
        <f t="shared" si="16"/>
        <v>141.7795397730262</v>
      </c>
    </row>
    <row r="111" spans="1:13" ht="12.75">
      <c r="A111" s="55" t="s">
        <v>118</v>
      </c>
      <c r="B111" s="61">
        <v>46048.3</v>
      </c>
      <c r="C111" s="61">
        <v>49560.5</v>
      </c>
      <c r="D111" s="27">
        <f t="shared" si="9"/>
        <v>107.6272088220412</v>
      </c>
      <c r="E111" s="26">
        <v>93529.7</v>
      </c>
      <c r="F111" s="26">
        <v>101755.5</v>
      </c>
      <c r="G111" s="27">
        <f t="shared" si="10"/>
        <v>108.79485339950838</v>
      </c>
      <c r="H111" s="26">
        <v>140687</v>
      </c>
      <c r="I111" s="26">
        <v>162507.6</v>
      </c>
      <c r="J111" s="28">
        <f t="shared" si="13"/>
        <v>115.51003290993482</v>
      </c>
      <c r="K111" s="30">
        <v>219110</v>
      </c>
      <c r="L111" s="30">
        <v>216596</v>
      </c>
      <c r="M111" s="37">
        <f t="shared" si="16"/>
        <v>98.85263109853499</v>
      </c>
    </row>
    <row r="112" spans="1:13" ht="12.75">
      <c r="A112" s="55" t="s">
        <v>119</v>
      </c>
      <c r="B112" s="61">
        <v>21516.2</v>
      </c>
      <c r="C112" s="61">
        <v>21686.8</v>
      </c>
      <c r="D112" s="27">
        <f t="shared" si="9"/>
        <v>100.7928909379909</v>
      </c>
      <c r="E112" s="26">
        <v>43615.7</v>
      </c>
      <c r="F112" s="26">
        <v>43893.5</v>
      </c>
      <c r="G112" s="27">
        <f t="shared" si="10"/>
        <v>100.63692661128907</v>
      </c>
      <c r="H112" s="38">
        <v>64508.4</v>
      </c>
      <c r="I112" s="38">
        <v>67542.9</v>
      </c>
      <c r="J112" s="28">
        <f t="shared" si="13"/>
        <v>104.70403854381753</v>
      </c>
      <c r="K112" s="30">
        <v>99449.7</v>
      </c>
      <c r="L112" s="30">
        <v>102277.7</v>
      </c>
      <c r="M112" s="37">
        <f t="shared" si="16"/>
        <v>102.84364859823609</v>
      </c>
    </row>
    <row r="113" spans="1:13" ht="12.75">
      <c r="A113" s="55" t="s">
        <v>75</v>
      </c>
      <c r="B113" s="61">
        <v>3733.5</v>
      </c>
      <c r="C113" s="61">
        <v>3763.6</v>
      </c>
      <c r="D113" s="27">
        <f t="shared" si="9"/>
        <v>100.80621400830321</v>
      </c>
      <c r="E113" s="26">
        <v>7873.9</v>
      </c>
      <c r="F113" s="26">
        <v>8797.4</v>
      </c>
      <c r="G113" s="27">
        <f t="shared" si="10"/>
        <v>111.72862241074944</v>
      </c>
      <c r="H113" s="38">
        <v>12211.8</v>
      </c>
      <c r="I113" s="38">
        <v>13483.9</v>
      </c>
      <c r="J113" s="28">
        <f t="shared" si="13"/>
        <v>110.416973746704</v>
      </c>
      <c r="K113" s="30">
        <v>16617.6</v>
      </c>
      <c r="L113" s="30">
        <v>18767.9</v>
      </c>
      <c r="M113" s="37">
        <f t="shared" si="16"/>
        <v>112.93989505103026</v>
      </c>
    </row>
    <row r="114" spans="1:13" ht="12.75">
      <c r="A114" s="56" t="s">
        <v>35</v>
      </c>
      <c r="B114" s="23">
        <f>SUM(B115:B118)</f>
        <v>5765.700000000001</v>
      </c>
      <c r="C114" s="60">
        <f>SUM(C115:C118)</f>
        <v>6887</v>
      </c>
      <c r="D114" s="24">
        <f t="shared" si="9"/>
        <v>119.44776870111173</v>
      </c>
      <c r="E114" s="23">
        <f>SUM(E115:E118)</f>
        <v>12084.2</v>
      </c>
      <c r="F114" s="60">
        <f>SUM(F115:F118)</f>
        <v>13464.4</v>
      </c>
      <c r="G114" s="24">
        <f t="shared" si="10"/>
        <v>111.42152562850664</v>
      </c>
      <c r="H114" s="23">
        <f>SUM(H115:H118)</f>
        <v>16312.900000000001</v>
      </c>
      <c r="I114" s="23">
        <f>SUM(I115:I118)</f>
        <v>21579.1</v>
      </c>
      <c r="J114" s="31">
        <f t="shared" si="13"/>
        <v>132.28242679106717</v>
      </c>
      <c r="K114" s="23">
        <f>SUM(K115:K118)</f>
        <v>21798</v>
      </c>
      <c r="L114" s="23">
        <f>L115+L118</f>
        <v>29948.5</v>
      </c>
      <c r="M114" s="36">
        <f aca="true" t="shared" si="17" ref="M114:M120">L114/K114*100</f>
        <v>137.39104505000458</v>
      </c>
    </row>
    <row r="115" spans="1:13" ht="12.75">
      <c r="A115" s="55" t="s">
        <v>76</v>
      </c>
      <c r="B115" s="61">
        <v>4860.6</v>
      </c>
      <c r="C115" s="61">
        <v>5816.1</v>
      </c>
      <c r="D115" s="27">
        <f t="shared" si="9"/>
        <v>119.65806690532033</v>
      </c>
      <c r="E115" s="26">
        <v>10218</v>
      </c>
      <c r="F115" s="26">
        <v>11365.5</v>
      </c>
      <c r="G115" s="27">
        <f t="shared" si="10"/>
        <v>111.23018203170875</v>
      </c>
      <c r="H115" s="38">
        <v>13598.2</v>
      </c>
      <c r="I115" s="38">
        <v>18086.3</v>
      </c>
      <c r="J115" s="28">
        <f t="shared" si="13"/>
        <v>133.00510361665513</v>
      </c>
      <c r="K115" s="30">
        <v>18211.9</v>
      </c>
      <c r="L115" s="30">
        <f>25246.1</f>
        <v>25246.1</v>
      </c>
      <c r="M115" s="37">
        <f t="shared" si="17"/>
        <v>138.62419626727578</v>
      </c>
    </row>
    <row r="116" spans="1:13" ht="12.75" hidden="1">
      <c r="A116" s="55" t="s">
        <v>77</v>
      </c>
      <c r="B116" s="26"/>
      <c r="C116" s="61"/>
      <c r="D116" s="32" t="s">
        <v>38</v>
      </c>
      <c r="E116" s="26"/>
      <c r="F116" s="26"/>
      <c r="G116" s="27" t="e">
        <f t="shared" si="10"/>
        <v>#DIV/0!</v>
      </c>
      <c r="H116" s="26"/>
      <c r="I116" s="26"/>
      <c r="J116" s="28" t="e">
        <f t="shared" si="13"/>
        <v>#DIV/0!</v>
      </c>
      <c r="K116" s="26"/>
      <c r="L116" s="30"/>
      <c r="M116" s="37" t="e">
        <f t="shared" si="17"/>
        <v>#DIV/0!</v>
      </c>
    </row>
    <row r="117" spans="1:13" ht="12.75" hidden="1">
      <c r="A117" s="55" t="s">
        <v>78</v>
      </c>
      <c r="B117" s="26"/>
      <c r="C117" s="61"/>
      <c r="D117" s="27" t="e">
        <f t="shared" si="9"/>
        <v>#DIV/0!</v>
      </c>
      <c r="E117" s="26"/>
      <c r="F117" s="26"/>
      <c r="G117" s="27" t="e">
        <f t="shared" si="10"/>
        <v>#DIV/0!</v>
      </c>
      <c r="H117" s="26"/>
      <c r="I117" s="26"/>
      <c r="J117" s="28" t="e">
        <f t="shared" si="13"/>
        <v>#DIV/0!</v>
      </c>
      <c r="K117" s="26"/>
      <c r="L117" s="30"/>
      <c r="M117" s="37" t="e">
        <f t="shared" si="17"/>
        <v>#DIV/0!</v>
      </c>
    </row>
    <row r="118" spans="1:13" ht="12.75">
      <c r="A118" s="55" t="s">
        <v>79</v>
      </c>
      <c r="B118" s="26">
        <v>905.1</v>
      </c>
      <c r="C118" s="61">
        <v>1070.9</v>
      </c>
      <c r="D118" s="27">
        <f t="shared" si="9"/>
        <v>118.31841785438073</v>
      </c>
      <c r="E118" s="26">
        <v>1866.2</v>
      </c>
      <c r="F118" s="26">
        <v>2098.9</v>
      </c>
      <c r="G118" s="27">
        <f t="shared" si="10"/>
        <v>112.46918872575287</v>
      </c>
      <c r="H118" s="26">
        <v>2714.7</v>
      </c>
      <c r="I118" s="26">
        <v>3492.8</v>
      </c>
      <c r="J118" s="28">
        <f t="shared" si="13"/>
        <v>128.66246730762148</v>
      </c>
      <c r="K118" s="26">
        <v>3586.1</v>
      </c>
      <c r="L118" s="30">
        <v>4702.4</v>
      </c>
      <c r="M118" s="37">
        <f t="shared" si="17"/>
        <v>131.12852402331222</v>
      </c>
    </row>
    <row r="119" spans="1:13" ht="12.75" hidden="1">
      <c r="A119" s="55" t="s">
        <v>79</v>
      </c>
      <c r="B119" s="26"/>
      <c r="C119" s="61"/>
      <c r="D119" s="27"/>
      <c r="E119" s="26"/>
      <c r="F119" s="26"/>
      <c r="G119" s="27" t="e">
        <f t="shared" si="10"/>
        <v>#DIV/0!</v>
      </c>
      <c r="H119" s="26"/>
      <c r="I119" s="26"/>
      <c r="J119" s="28"/>
      <c r="K119" s="26"/>
      <c r="L119" s="30"/>
      <c r="M119" s="37" t="e">
        <f t="shared" si="17"/>
        <v>#DIV/0!</v>
      </c>
    </row>
    <row r="120" spans="1:13" ht="12.75">
      <c r="A120" s="56" t="s">
        <v>36</v>
      </c>
      <c r="B120" s="23">
        <f>SUM(B121:B123)</f>
        <v>1711.3</v>
      </c>
      <c r="C120" s="60">
        <f>SUM(C121:C123)</f>
        <v>1710.8</v>
      </c>
      <c r="D120" s="24">
        <f t="shared" si="9"/>
        <v>99.97078244609361</v>
      </c>
      <c r="E120" s="23">
        <f>SUM(E121:E123)</f>
        <v>3444.6</v>
      </c>
      <c r="F120" s="60">
        <f>SUM(F121:F123)</f>
        <v>3809.5</v>
      </c>
      <c r="G120" s="24">
        <f t="shared" si="10"/>
        <v>110.59339255646519</v>
      </c>
      <c r="H120" s="23">
        <f>SUM(H121:H123)</f>
        <v>5122.7</v>
      </c>
      <c r="I120" s="23">
        <f>SUM(I121:I123)</f>
        <v>6064.6</v>
      </c>
      <c r="J120" s="31">
        <f t="shared" si="13"/>
        <v>118.38678821715112</v>
      </c>
      <c r="K120" s="23">
        <f>SUM(K121:K123)</f>
        <v>6862.7</v>
      </c>
      <c r="L120" s="23">
        <f>SUM(L121:L123)</f>
        <v>8251.1</v>
      </c>
      <c r="M120" s="36">
        <f t="shared" si="17"/>
        <v>120.23110437582875</v>
      </c>
    </row>
    <row r="121" spans="1:13" ht="12.75">
      <c r="A121" s="55" t="s">
        <v>80</v>
      </c>
      <c r="B121" s="61">
        <v>1385.3</v>
      </c>
      <c r="C121" s="61">
        <v>1400.8</v>
      </c>
      <c r="D121" s="27">
        <f t="shared" si="9"/>
        <v>101.11889121489929</v>
      </c>
      <c r="E121" s="26">
        <v>2768.6</v>
      </c>
      <c r="F121" s="26">
        <v>3123.5</v>
      </c>
      <c r="G121" s="27">
        <f t="shared" si="10"/>
        <v>112.8187531604421</v>
      </c>
      <c r="H121" s="38">
        <v>4146.7</v>
      </c>
      <c r="I121" s="38">
        <v>4981.6</v>
      </c>
      <c r="J121" s="28">
        <f t="shared" si="13"/>
        <v>120.13408252345239</v>
      </c>
      <c r="K121" s="30">
        <v>5575</v>
      </c>
      <c r="L121" s="30">
        <v>6793.2</v>
      </c>
      <c r="M121" s="35">
        <f>(L121/K121)*100</f>
        <v>121.85112107623317</v>
      </c>
    </row>
    <row r="122" spans="1:13" ht="12.75">
      <c r="A122" s="55" t="s">
        <v>81</v>
      </c>
      <c r="B122" s="61">
        <v>326</v>
      </c>
      <c r="C122" s="61">
        <v>310</v>
      </c>
      <c r="D122" s="27">
        <f>C122/B122*100</f>
        <v>95.0920245398773</v>
      </c>
      <c r="E122" s="26">
        <v>676</v>
      </c>
      <c r="F122" s="26">
        <v>686</v>
      </c>
      <c r="G122" s="27">
        <f t="shared" si="10"/>
        <v>101.4792899408284</v>
      </c>
      <c r="H122" s="38">
        <v>976</v>
      </c>
      <c r="I122" s="38">
        <v>1083</v>
      </c>
      <c r="J122" s="28">
        <f t="shared" si="13"/>
        <v>110.96311475409837</v>
      </c>
      <c r="K122" s="30">
        <v>1287.7</v>
      </c>
      <c r="L122" s="30">
        <v>1457.9</v>
      </c>
      <c r="M122" s="35">
        <f>(L122/K122)*100</f>
        <v>113.21736429292537</v>
      </c>
    </row>
    <row r="123" spans="1:13" ht="12.75" hidden="1">
      <c r="A123" s="55" t="s">
        <v>85</v>
      </c>
      <c r="B123" s="26"/>
      <c r="C123" s="61"/>
      <c r="D123" s="27" t="e">
        <f t="shared" si="9"/>
        <v>#DIV/0!</v>
      </c>
      <c r="E123" s="26"/>
      <c r="F123" s="26"/>
      <c r="G123" s="27" t="e">
        <f t="shared" si="10"/>
        <v>#DIV/0!</v>
      </c>
      <c r="H123" s="26"/>
      <c r="I123" s="26"/>
      <c r="J123" s="26"/>
      <c r="K123" s="26"/>
      <c r="L123" s="30"/>
      <c r="M123" s="35"/>
    </row>
    <row r="124" spans="1:13" ht="25.5">
      <c r="A124" s="56" t="s">
        <v>82</v>
      </c>
      <c r="B124" s="23">
        <f>B125</f>
        <v>51.7</v>
      </c>
      <c r="C124" s="60">
        <f>C125</f>
        <v>0.1</v>
      </c>
      <c r="D124" s="24">
        <f t="shared" si="9"/>
        <v>0.19342359767891684</v>
      </c>
      <c r="E124" s="23">
        <f>E125</f>
        <v>51.7</v>
      </c>
      <c r="F124" s="60">
        <f>F125</f>
        <v>0.1</v>
      </c>
      <c r="G124" s="24">
        <f t="shared" si="10"/>
        <v>0.19342359767891684</v>
      </c>
      <c r="H124" s="23">
        <f>H125</f>
        <v>51.7</v>
      </c>
      <c r="I124" s="23">
        <f>I125</f>
        <v>4.4</v>
      </c>
      <c r="J124" s="31">
        <f>I124/H124*100</f>
        <v>8.51063829787234</v>
      </c>
      <c r="K124" s="23">
        <f>K125</f>
        <v>80</v>
      </c>
      <c r="L124" s="23">
        <f>L125</f>
        <v>12</v>
      </c>
      <c r="M124" s="36">
        <f>L124/K124*100</f>
        <v>15</v>
      </c>
    </row>
    <row r="125" spans="1:13" ht="12.75">
      <c r="A125" s="55" t="s">
        <v>83</v>
      </c>
      <c r="B125" s="61">
        <v>51.7</v>
      </c>
      <c r="C125" s="61">
        <v>0.1</v>
      </c>
      <c r="D125" s="27">
        <f t="shared" si="9"/>
        <v>0.19342359767891684</v>
      </c>
      <c r="E125" s="26">
        <v>51.7</v>
      </c>
      <c r="F125" s="26">
        <v>0.1</v>
      </c>
      <c r="G125" s="27">
        <f t="shared" si="10"/>
        <v>0.19342359767891684</v>
      </c>
      <c r="H125" s="26">
        <v>51.7</v>
      </c>
      <c r="I125" s="26">
        <v>4.4</v>
      </c>
      <c r="J125" s="28">
        <f>I125/H125*100</f>
        <v>8.51063829787234</v>
      </c>
      <c r="K125" s="30">
        <v>80</v>
      </c>
      <c r="L125" s="30">
        <v>12</v>
      </c>
      <c r="M125" s="37">
        <f>L125/K125*100</f>
        <v>15</v>
      </c>
    </row>
    <row r="126" spans="1:13" ht="13.5" thickBot="1">
      <c r="A126" s="58" t="s">
        <v>6</v>
      </c>
      <c r="B126" s="39">
        <f>B53+B64+B66+B72+B83+B88+B95+B99+B108+B114+B120+B124</f>
        <v>305178.9</v>
      </c>
      <c r="C126" s="39">
        <f>C53+C64+C66+C72+C83+C88+C95+C99+C108+C114+C120+C124</f>
        <v>340474.2</v>
      </c>
      <c r="D126" s="40">
        <f t="shared" si="9"/>
        <v>111.56544571069624</v>
      </c>
      <c r="E126" s="39">
        <f>E53+E64+E66+E72+E83+E88+E95+E99+E108+E114+E120+E124</f>
        <v>675392.9999999999</v>
      </c>
      <c r="F126" s="39">
        <f>F53+F64+F66+F72+F83+F88+F95+F99+F108+F114+F120+F124</f>
        <v>750179.3999999999</v>
      </c>
      <c r="G126" s="40">
        <f t="shared" si="10"/>
        <v>111.07301970852525</v>
      </c>
      <c r="H126" s="39">
        <f>H53+H64+H66+H72+H83+H88+H95+H99+H108+H114+H120+H124</f>
        <v>1013867.4999999999</v>
      </c>
      <c r="I126" s="39">
        <f>I53+I64+I66+I72+I83+I88+I95+I99+I108+I114+I120+I124</f>
        <v>1137911.6</v>
      </c>
      <c r="J126" s="41">
        <f>(I126/H126)*100</f>
        <v>112.23474467817542</v>
      </c>
      <c r="K126" s="39">
        <f>K53+K64+K66+K72+K83+K88+K95+K99+K108+K114+K120+K124</f>
        <v>1459728.5999999999</v>
      </c>
      <c r="L126" s="39">
        <f>L53+L64+L66+L72+L83+L88+L95+L99+L108+L114+L120+L124</f>
        <v>1706421.2000000002</v>
      </c>
      <c r="M126" s="42">
        <f>(L126/K126)*100</f>
        <v>116.89989495307556</v>
      </c>
    </row>
    <row r="127" spans="1:13" ht="13.5" thickBot="1">
      <c r="A127" s="59" t="s">
        <v>21</v>
      </c>
      <c r="B127" s="44">
        <f>B51-B126</f>
        <v>5889.900000000023</v>
      </c>
      <c r="C127" s="44">
        <f>C51-C126</f>
        <v>8758.700000000012</v>
      </c>
      <c r="D127" s="45"/>
      <c r="E127" s="44">
        <f>E51-E126</f>
        <v>12447.600000000093</v>
      </c>
      <c r="F127" s="43">
        <f>F51-F126</f>
        <v>9255.000000000116</v>
      </c>
      <c r="G127" s="46"/>
      <c r="H127" s="43">
        <f>H51-H126</f>
        <v>30609.400000000256</v>
      </c>
      <c r="I127" s="44">
        <f>I51-I126</f>
        <v>-12146</v>
      </c>
      <c r="J127" s="47"/>
      <c r="K127" s="44">
        <f>K51-K126</f>
        <v>3467.5000000004657</v>
      </c>
      <c r="L127" s="43">
        <f>L51-L126</f>
        <v>-29521.800000000047</v>
      </c>
      <c r="M127" s="48"/>
    </row>
    <row r="128" spans="2:13" ht="12.75">
      <c r="B128" s="21"/>
      <c r="C128" s="21"/>
      <c r="D128" s="21"/>
      <c r="I128" s="16"/>
      <c r="J128" s="16"/>
      <c r="K128" s="16"/>
      <c r="L128" s="22"/>
      <c r="M128" s="22"/>
    </row>
    <row r="129" spans="2:4" ht="12.75">
      <c r="B129" s="21"/>
      <c r="C129" s="21"/>
      <c r="D129" s="21"/>
    </row>
    <row r="130" spans="2:4" ht="12.75">
      <c r="B130" s="21"/>
      <c r="C130" s="21"/>
      <c r="D130" s="21"/>
    </row>
    <row r="131" spans="2:4" ht="12.75">
      <c r="B131" s="21"/>
      <c r="C131" s="21"/>
      <c r="D131" s="21"/>
    </row>
    <row r="132" spans="2:4" ht="12.75">
      <c r="B132" s="21"/>
      <c r="C132" s="21"/>
      <c r="D132" s="21"/>
    </row>
    <row r="133" spans="2:4" ht="12.75">
      <c r="B133" s="21"/>
      <c r="C133" s="21"/>
      <c r="D133" s="21"/>
    </row>
    <row r="134" spans="2:4" ht="12.75">
      <c r="B134" s="21"/>
      <c r="C134" s="21"/>
      <c r="D134" s="21"/>
    </row>
    <row r="135" spans="2:4" ht="12.75">
      <c r="B135" s="21"/>
      <c r="C135" s="21"/>
      <c r="D135" s="21"/>
    </row>
    <row r="136" spans="2:4" ht="12.75">
      <c r="B136" s="21"/>
      <c r="C136" s="21"/>
      <c r="D136" s="21"/>
    </row>
    <row r="137" spans="2:4" ht="12.75">
      <c r="B137" s="21"/>
      <c r="C137" s="21"/>
      <c r="D137" s="21"/>
    </row>
    <row r="138" spans="2:4" ht="12.75">
      <c r="B138" s="21"/>
      <c r="C138" s="21"/>
      <c r="D138" s="21"/>
    </row>
    <row r="139" spans="2:4" ht="12.75">
      <c r="B139" s="21"/>
      <c r="C139" s="21"/>
      <c r="D139" s="21"/>
    </row>
    <row r="140" spans="2:4" ht="12.75">
      <c r="B140" s="21"/>
      <c r="C140" s="21"/>
      <c r="D140" s="21"/>
    </row>
    <row r="141" spans="2:4" ht="12.75">
      <c r="B141" s="21"/>
      <c r="C141" s="21"/>
      <c r="D141" s="21"/>
    </row>
    <row r="142" spans="2:4" ht="12.75">
      <c r="B142" s="21"/>
      <c r="C142" s="21"/>
      <c r="D142" s="21"/>
    </row>
    <row r="143" spans="2:4" ht="12.75">
      <c r="B143" s="21"/>
      <c r="C143" s="21"/>
      <c r="D143" s="21"/>
    </row>
    <row r="144" spans="2:4" ht="12.75">
      <c r="B144" s="21"/>
      <c r="C144" s="21"/>
      <c r="D144" s="21"/>
    </row>
    <row r="145" spans="2:4" ht="12.75">
      <c r="B145" s="21"/>
      <c r="C145" s="21"/>
      <c r="D145" s="21"/>
    </row>
    <row r="146" spans="2:4" ht="12.75">
      <c r="B146" s="21"/>
      <c r="C146" s="21"/>
      <c r="D146" s="21"/>
    </row>
    <row r="147" spans="2:4" ht="12.75">
      <c r="B147" s="21"/>
      <c r="C147" s="21"/>
      <c r="D147" s="21"/>
    </row>
    <row r="148" spans="2:4" ht="12.75">
      <c r="B148" s="21"/>
      <c r="C148" s="21"/>
      <c r="D148" s="21"/>
    </row>
    <row r="149" spans="2:4" ht="12.75">
      <c r="B149" s="21"/>
      <c r="C149" s="21"/>
      <c r="D149" s="21"/>
    </row>
    <row r="150" spans="2:4" ht="12.75">
      <c r="B150" s="21"/>
      <c r="C150" s="21"/>
      <c r="D150" s="21"/>
    </row>
    <row r="151" spans="2:4" ht="12.75">
      <c r="B151" s="21"/>
      <c r="C151" s="21"/>
      <c r="D151" s="21"/>
    </row>
    <row r="152" spans="2:4" ht="12.75">
      <c r="B152" s="21"/>
      <c r="C152" s="21"/>
      <c r="D152" s="21"/>
    </row>
    <row r="153" spans="2:4" ht="12.75">
      <c r="B153" s="21"/>
      <c r="C153" s="21"/>
      <c r="D153" s="21"/>
    </row>
    <row r="154" spans="2:4" ht="12.75">
      <c r="B154" s="21"/>
      <c r="C154" s="21"/>
      <c r="D154" s="21"/>
    </row>
    <row r="155" spans="2:4" ht="12.75">
      <c r="B155" s="21"/>
      <c r="C155" s="21"/>
      <c r="D155" s="21"/>
    </row>
    <row r="156" spans="2:4" ht="12.75">
      <c r="B156" s="21"/>
      <c r="C156" s="21"/>
      <c r="D156" s="21"/>
    </row>
    <row r="157" spans="2:4" ht="12.75">
      <c r="B157" s="21"/>
      <c r="C157" s="21"/>
      <c r="D157" s="21"/>
    </row>
    <row r="158" spans="2:4" ht="12.75">
      <c r="B158" s="21"/>
      <c r="C158" s="21"/>
      <c r="D158" s="21"/>
    </row>
    <row r="159" spans="2:4" ht="12.75">
      <c r="B159" s="21"/>
      <c r="C159" s="21"/>
      <c r="D159" s="21"/>
    </row>
    <row r="160" spans="2:4" ht="12.75">
      <c r="B160" s="21"/>
      <c r="C160" s="21"/>
      <c r="D160" s="21"/>
    </row>
    <row r="161" spans="2:4" ht="12.75">
      <c r="B161" s="21"/>
      <c r="C161" s="21"/>
      <c r="D161" s="21"/>
    </row>
    <row r="162" spans="2:4" ht="12.75">
      <c r="B162" s="21"/>
      <c r="C162" s="21"/>
      <c r="D162" s="21"/>
    </row>
    <row r="163" spans="2:4" ht="12.75">
      <c r="B163" s="21"/>
      <c r="C163" s="21"/>
      <c r="D163" s="21"/>
    </row>
    <row r="164" spans="2:4" ht="12.75">
      <c r="B164" s="21"/>
      <c r="C164" s="21"/>
      <c r="D164" s="21"/>
    </row>
    <row r="165" spans="2:4" ht="12.75">
      <c r="B165" s="21"/>
      <c r="C165" s="21"/>
      <c r="D165" s="21"/>
    </row>
    <row r="166" spans="2:4" ht="12.75">
      <c r="B166" s="21"/>
      <c r="C166" s="21"/>
      <c r="D166" s="21"/>
    </row>
    <row r="167" spans="2:4" ht="12.75">
      <c r="B167" s="21"/>
      <c r="C167" s="21"/>
      <c r="D167" s="21"/>
    </row>
    <row r="168" spans="2:4" ht="12.75">
      <c r="B168" s="21"/>
      <c r="C168" s="21"/>
      <c r="D168" s="21"/>
    </row>
    <row r="169" spans="2:4" ht="12.75">
      <c r="B169" s="21"/>
      <c r="C169" s="21"/>
      <c r="D169" s="21"/>
    </row>
    <row r="170" spans="2:4" ht="12.75">
      <c r="B170" s="21"/>
      <c r="C170" s="21"/>
      <c r="D170" s="21"/>
    </row>
    <row r="171" spans="2:4" ht="12.75">
      <c r="B171" s="21"/>
      <c r="C171" s="21"/>
      <c r="D171" s="21"/>
    </row>
    <row r="172" spans="2:4" ht="12.75">
      <c r="B172" s="21"/>
      <c r="C172" s="21"/>
      <c r="D172" s="21"/>
    </row>
    <row r="173" spans="2:4" ht="12.75">
      <c r="B173" s="21"/>
      <c r="C173" s="21"/>
      <c r="D173" s="21"/>
    </row>
    <row r="174" spans="2:4" ht="12.75">
      <c r="B174" s="21"/>
      <c r="C174" s="21"/>
      <c r="D174" s="21"/>
    </row>
    <row r="175" spans="2:4" ht="12.75">
      <c r="B175" s="21"/>
      <c r="C175" s="21"/>
      <c r="D175" s="21"/>
    </row>
    <row r="176" spans="2:4" ht="12.75">
      <c r="B176" s="21"/>
      <c r="C176" s="21"/>
      <c r="D176" s="21"/>
    </row>
    <row r="177" spans="2:4" ht="12.75">
      <c r="B177" s="21"/>
      <c r="C177" s="21"/>
      <c r="D177" s="21"/>
    </row>
    <row r="178" spans="2:4" ht="12.75">
      <c r="B178" s="21"/>
      <c r="C178" s="21"/>
      <c r="D178" s="21"/>
    </row>
    <row r="179" spans="2:4" ht="12.75">
      <c r="B179" s="21"/>
      <c r="C179" s="21"/>
      <c r="D179" s="21"/>
    </row>
    <row r="180" spans="2:4" ht="12.75">
      <c r="B180" s="21"/>
      <c r="C180" s="21"/>
      <c r="D180" s="21"/>
    </row>
    <row r="181" spans="2:4" ht="12.75">
      <c r="B181" s="21"/>
      <c r="C181" s="21"/>
      <c r="D181" s="21"/>
    </row>
    <row r="182" spans="2:4" ht="12.75">
      <c r="B182" s="21"/>
      <c r="C182" s="21"/>
      <c r="D182" s="21"/>
    </row>
    <row r="183" spans="2:4" ht="12.75">
      <c r="B183" s="21"/>
      <c r="C183" s="21"/>
      <c r="D183" s="21"/>
    </row>
    <row r="184" spans="2:4" ht="12.75">
      <c r="B184" s="21"/>
      <c r="C184" s="21"/>
      <c r="D184" s="21"/>
    </row>
    <row r="185" spans="2:4" ht="12.75">
      <c r="B185" s="21"/>
      <c r="C185" s="21"/>
      <c r="D185" s="21"/>
    </row>
    <row r="186" spans="2:4" ht="12.75">
      <c r="B186" s="21"/>
      <c r="C186" s="21"/>
      <c r="D186" s="21"/>
    </row>
    <row r="187" spans="2:4" ht="12.75">
      <c r="B187" s="21"/>
      <c r="C187" s="21"/>
      <c r="D187" s="21"/>
    </row>
    <row r="188" spans="2:4" ht="12.75">
      <c r="B188" s="21"/>
      <c r="C188" s="21"/>
      <c r="D188" s="21"/>
    </row>
    <row r="189" spans="2:4" ht="12.75">
      <c r="B189" s="21"/>
      <c r="C189" s="21"/>
      <c r="D189" s="21"/>
    </row>
    <row r="190" spans="2:4" ht="12.75">
      <c r="B190" s="21"/>
      <c r="C190" s="21"/>
      <c r="D190" s="21"/>
    </row>
    <row r="191" spans="2:4" ht="12.75">
      <c r="B191" s="21"/>
      <c r="C191" s="21"/>
      <c r="D191" s="21"/>
    </row>
    <row r="192" spans="2:4" ht="12.75">
      <c r="B192" s="21"/>
      <c r="C192" s="21"/>
      <c r="D192" s="21"/>
    </row>
    <row r="193" spans="2:4" ht="12.75">
      <c r="B193" s="21"/>
      <c r="C193" s="21"/>
      <c r="D193" s="21"/>
    </row>
    <row r="194" spans="2:4" ht="12.75">
      <c r="B194" s="21"/>
      <c r="C194" s="21"/>
      <c r="D194" s="21"/>
    </row>
    <row r="195" spans="2:4" ht="12.75">
      <c r="B195" s="21"/>
      <c r="C195" s="21"/>
      <c r="D195" s="21"/>
    </row>
    <row r="196" spans="2:4" ht="12.75">
      <c r="B196" s="21"/>
      <c r="C196" s="21"/>
      <c r="D196" s="21"/>
    </row>
    <row r="197" spans="2:4" ht="12.75">
      <c r="B197" s="21"/>
      <c r="C197" s="21"/>
      <c r="D197" s="21"/>
    </row>
    <row r="198" spans="2:4" ht="12.75">
      <c r="B198" s="21"/>
      <c r="C198" s="21"/>
      <c r="D198" s="21"/>
    </row>
    <row r="199" spans="2:4" ht="12.75">
      <c r="B199" s="21"/>
      <c r="C199" s="21"/>
      <c r="D199" s="21"/>
    </row>
    <row r="200" spans="2:4" ht="12.75">
      <c r="B200" s="21"/>
      <c r="C200" s="21"/>
      <c r="D200" s="21"/>
    </row>
    <row r="201" spans="2:4" ht="12.75">
      <c r="B201" s="21"/>
      <c r="C201" s="21"/>
      <c r="D201" s="21"/>
    </row>
    <row r="202" spans="2:4" ht="12.75">
      <c r="B202" s="21"/>
      <c r="C202" s="21"/>
      <c r="D202" s="21"/>
    </row>
    <row r="203" spans="2:4" ht="12.75">
      <c r="B203" s="21"/>
      <c r="C203" s="21"/>
      <c r="D203" s="21"/>
    </row>
    <row r="204" spans="2:4" ht="12.75">
      <c r="B204" s="21"/>
      <c r="C204" s="21"/>
      <c r="D204" s="21"/>
    </row>
    <row r="205" spans="2:4" ht="12.75">
      <c r="B205" s="21"/>
      <c r="C205" s="21"/>
      <c r="D205" s="21"/>
    </row>
    <row r="206" spans="2:4" ht="12.75">
      <c r="B206" s="21"/>
      <c r="C206" s="21"/>
      <c r="D206" s="21"/>
    </row>
    <row r="207" spans="2:4" ht="12.75">
      <c r="B207" s="21"/>
      <c r="C207" s="21"/>
      <c r="D207" s="21"/>
    </row>
    <row r="208" spans="2:4" ht="12.75">
      <c r="B208" s="21"/>
      <c r="C208" s="21"/>
      <c r="D208" s="21"/>
    </row>
    <row r="209" spans="2:4" ht="12.75">
      <c r="B209" s="21"/>
      <c r="C209" s="21"/>
      <c r="D209" s="21"/>
    </row>
    <row r="210" spans="2:4" ht="12.75">
      <c r="B210" s="21"/>
      <c r="C210" s="21"/>
      <c r="D210" s="21"/>
    </row>
    <row r="211" spans="2:4" ht="12.75">
      <c r="B211" s="21"/>
      <c r="C211" s="21"/>
      <c r="D211" s="21"/>
    </row>
    <row r="212" spans="2:4" ht="12.75">
      <c r="B212" s="21"/>
      <c r="C212" s="21"/>
      <c r="D212" s="21"/>
    </row>
    <row r="213" spans="2:4" ht="12.75">
      <c r="B213" s="21"/>
      <c r="C213" s="21"/>
      <c r="D213" s="21"/>
    </row>
    <row r="214" spans="2:4" ht="12.75">
      <c r="B214" s="21"/>
      <c r="C214" s="21"/>
      <c r="D214" s="21"/>
    </row>
    <row r="215" spans="2:4" ht="12.75">
      <c r="B215" s="21"/>
      <c r="C215" s="21"/>
      <c r="D215" s="21"/>
    </row>
    <row r="216" spans="2:4" ht="12.75">
      <c r="B216" s="21"/>
      <c r="C216" s="21"/>
      <c r="D216" s="21"/>
    </row>
    <row r="217" spans="2:4" ht="12.75">
      <c r="B217" s="21"/>
      <c r="C217" s="21"/>
      <c r="D217" s="21"/>
    </row>
    <row r="218" spans="2:4" ht="12.75">
      <c r="B218" s="21"/>
      <c r="C218" s="21"/>
      <c r="D218" s="21"/>
    </row>
    <row r="219" spans="2:4" ht="12.75">
      <c r="B219" s="21"/>
      <c r="C219" s="21"/>
      <c r="D219" s="21"/>
    </row>
    <row r="220" spans="2:4" ht="12.75">
      <c r="B220" s="21"/>
      <c r="C220" s="21"/>
      <c r="D220" s="21"/>
    </row>
    <row r="221" spans="2:4" ht="12.75">
      <c r="B221" s="21"/>
      <c r="C221" s="21"/>
      <c r="D221" s="21"/>
    </row>
    <row r="222" spans="2:4" ht="12.75">
      <c r="B222" s="21"/>
      <c r="C222" s="21"/>
      <c r="D222" s="21"/>
    </row>
    <row r="223" spans="2:4" ht="12.75">
      <c r="B223" s="21"/>
      <c r="C223" s="21"/>
      <c r="D223" s="21"/>
    </row>
    <row r="224" spans="2:4" ht="12.75">
      <c r="B224" s="21"/>
      <c r="C224" s="21"/>
      <c r="D224" s="21"/>
    </row>
    <row r="225" spans="2:4" ht="12.75">
      <c r="B225" s="21"/>
      <c r="C225" s="21"/>
      <c r="D225" s="21"/>
    </row>
    <row r="226" spans="2:4" ht="12.75">
      <c r="B226" s="21"/>
      <c r="C226" s="21"/>
      <c r="D226" s="21"/>
    </row>
    <row r="227" spans="2:4" ht="12.75">
      <c r="B227" s="21"/>
      <c r="C227" s="21"/>
      <c r="D227" s="21"/>
    </row>
    <row r="228" spans="2:4" ht="12.75">
      <c r="B228" s="21"/>
      <c r="C228" s="21"/>
      <c r="D228" s="21"/>
    </row>
    <row r="229" spans="2:4" ht="12.75">
      <c r="B229" s="21"/>
      <c r="C229" s="21"/>
      <c r="D229" s="21"/>
    </row>
    <row r="230" spans="2:4" ht="12.75">
      <c r="B230" s="21"/>
      <c r="C230" s="21"/>
      <c r="D230" s="21"/>
    </row>
    <row r="231" spans="2:4" ht="12.75">
      <c r="B231" s="21"/>
      <c r="C231" s="21"/>
      <c r="D231" s="21"/>
    </row>
    <row r="232" spans="2:4" ht="12.75">
      <c r="B232" s="21"/>
      <c r="C232" s="21"/>
      <c r="D232" s="21"/>
    </row>
    <row r="233" spans="2:4" ht="12.75">
      <c r="B233" s="21"/>
      <c r="C233" s="21"/>
      <c r="D233" s="21"/>
    </row>
    <row r="234" spans="2:4" ht="12.75">
      <c r="B234" s="21"/>
      <c r="C234" s="21"/>
      <c r="D234" s="21"/>
    </row>
    <row r="235" spans="2:4" ht="12.75">
      <c r="B235" s="21"/>
      <c r="C235" s="21"/>
      <c r="D235" s="21"/>
    </row>
    <row r="236" spans="2:4" ht="12.75">
      <c r="B236" s="21"/>
      <c r="C236" s="21"/>
      <c r="D236" s="21"/>
    </row>
    <row r="237" spans="2:4" ht="12.75">
      <c r="B237" s="21"/>
      <c r="C237" s="21"/>
      <c r="D237" s="21"/>
    </row>
    <row r="238" spans="2:4" ht="12.75">
      <c r="B238" s="21"/>
      <c r="C238" s="21"/>
      <c r="D238" s="21"/>
    </row>
    <row r="239" spans="2:4" ht="12.75">
      <c r="B239" s="21"/>
      <c r="C239" s="21"/>
      <c r="D239" s="21"/>
    </row>
    <row r="240" spans="2:4" ht="12.75">
      <c r="B240" s="21"/>
      <c r="C240" s="21"/>
      <c r="D240" s="21"/>
    </row>
    <row r="241" spans="2:4" ht="12.75">
      <c r="B241" s="21"/>
      <c r="C241" s="21"/>
      <c r="D241" s="21"/>
    </row>
    <row r="242" spans="2:4" ht="12.75">
      <c r="B242" s="21"/>
      <c r="C242" s="21"/>
      <c r="D242" s="21"/>
    </row>
    <row r="243" spans="2:4" ht="12.75">
      <c r="B243" s="21"/>
      <c r="C243" s="21"/>
      <c r="D243" s="21"/>
    </row>
    <row r="244" spans="2:4" ht="12.75">
      <c r="B244" s="21"/>
      <c r="C244" s="21"/>
      <c r="D244" s="21"/>
    </row>
    <row r="245" spans="2:4" ht="12.75">
      <c r="B245" s="21"/>
      <c r="C245" s="21"/>
      <c r="D245" s="21"/>
    </row>
    <row r="246" spans="2:4" ht="12.75">
      <c r="B246" s="21"/>
      <c r="C246" s="21"/>
      <c r="D246" s="21"/>
    </row>
    <row r="247" spans="2:4" ht="12.75">
      <c r="B247" s="21"/>
      <c r="C247" s="21"/>
      <c r="D247" s="21"/>
    </row>
    <row r="248" spans="2:4" ht="12.75">
      <c r="B248" s="21"/>
      <c r="C248" s="21"/>
      <c r="D248" s="21"/>
    </row>
    <row r="249" spans="2:4" ht="12.75">
      <c r="B249" s="21"/>
      <c r="C249" s="21"/>
      <c r="D249" s="21"/>
    </row>
    <row r="250" spans="2:4" ht="12.75">
      <c r="B250" s="21"/>
      <c r="C250" s="21"/>
      <c r="D250" s="21"/>
    </row>
    <row r="251" spans="2:4" ht="12.75">
      <c r="B251" s="21"/>
      <c r="C251" s="21"/>
      <c r="D251" s="21"/>
    </row>
    <row r="252" spans="2:4" ht="12.75">
      <c r="B252" s="21"/>
      <c r="C252" s="21"/>
      <c r="D252" s="21"/>
    </row>
    <row r="253" spans="2:4" ht="12.75">
      <c r="B253" s="21"/>
      <c r="C253" s="21"/>
      <c r="D253" s="21"/>
    </row>
    <row r="254" spans="2:4" ht="12.75">
      <c r="B254" s="21"/>
      <c r="C254" s="21"/>
      <c r="D254" s="21"/>
    </row>
    <row r="255" spans="2:4" ht="12.75">
      <c r="B255" s="21"/>
      <c r="C255" s="21"/>
      <c r="D255" s="21"/>
    </row>
    <row r="256" spans="2:4" ht="12.75">
      <c r="B256" s="21"/>
      <c r="C256" s="21"/>
      <c r="D256" s="21"/>
    </row>
    <row r="257" spans="2:4" ht="12.75">
      <c r="B257" s="21"/>
      <c r="C257" s="21"/>
      <c r="D257" s="21"/>
    </row>
    <row r="258" spans="2:4" ht="12.75">
      <c r="B258" s="21"/>
      <c r="C258" s="21"/>
      <c r="D258" s="21"/>
    </row>
    <row r="259" spans="2:4" ht="12.75">
      <c r="B259" s="21"/>
      <c r="C259" s="21"/>
      <c r="D259" s="21"/>
    </row>
    <row r="260" spans="2:4" ht="12.75">
      <c r="B260" s="21"/>
      <c r="C260" s="21"/>
      <c r="D260" s="21"/>
    </row>
    <row r="261" spans="2:4" ht="12.75">
      <c r="B261" s="21"/>
      <c r="C261" s="21"/>
      <c r="D261" s="21"/>
    </row>
    <row r="262" spans="2:4" ht="12.75">
      <c r="B262" s="21"/>
      <c r="C262" s="21"/>
      <c r="D262" s="21"/>
    </row>
    <row r="263" spans="2:4" ht="12.75">
      <c r="B263" s="21"/>
      <c r="C263" s="21"/>
      <c r="D263" s="21"/>
    </row>
    <row r="264" spans="2:4" ht="12.75">
      <c r="B264" s="21"/>
      <c r="C264" s="21"/>
      <c r="D264" s="21"/>
    </row>
    <row r="265" spans="2:4" ht="12.75">
      <c r="B265" s="21"/>
      <c r="C265" s="21"/>
      <c r="D265" s="21"/>
    </row>
    <row r="266" spans="2:4" ht="12.75">
      <c r="B266" s="21"/>
      <c r="C266" s="21"/>
      <c r="D266" s="21"/>
    </row>
    <row r="267" spans="2:4" ht="12.75">
      <c r="B267" s="21"/>
      <c r="C267" s="21"/>
      <c r="D267" s="21"/>
    </row>
    <row r="268" spans="2:4" ht="12.75">
      <c r="B268" s="21"/>
      <c r="C268" s="21"/>
      <c r="D268" s="21"/>
    </row>
    <row r="269" spans="2:4" ht="12.75">
      <c r="B269" s="21"/>
      <c r="C269" s="21"/>
      <c r="D269" s="21"/>
    </row>
    <row r="270" spans="2:4" ht="12.75">
      <c r="B270" s="21"/>
      <c r="C270" s="21"/>
      <c r="D270" s="21"/>
    </row>
    <row r="271" spans="2:4" ht="12.75">
      <c r="B271" s="21"/>
      <c r="C271" s="21"/>
      <c r="D271" s="21"/>
    </row>
    <row r="272" spans="2:4" ht="12.75">
      <c r="B272" s="21"/>
      <c r="C272" s="21"/>
      <c r="D272" s="21"/>
    </row>
    <row r="273" spans="2:4" ht="12.75">
      <c r="B273" s="21"/>
      <c r="C273" s="21"/>
      <c r="D273" s="21"/>
    </row>
    <row r="274" spans="2:4" ht="12.75">
      <c r="B274" s="21"/>
      <c r="C274" s="21"/>
      <c r="D274" s="21"/>
    </row>
    <row r="275" spans="2:4" ht="12.75">
      <c r="B275" s="21"/>
      <c r="C275" s="21"/>
      <c r="D275" s="21"/>
    </row>
    <row r="276" spans="2:4" ht="12.75">
      <c r="B276" s="21"/>
      <c r="C276" s="21"/>
      <c r="D276" s="21"/>
    </row>
    <row r="277" spans="2:4" ht="12.75">
      <c r="B277" s="21"/>
      <c r="C277" s="21"/>
      <c r="D277" s="21"/>
    </row>
    <row r="278" spans="2:4" ht="12.75">
      <c r="B278" s="21"/>
      <c r="C278" s="21"/>
      <c r="D278" s="21"/>
    </row>
    <row r="279" spans="2:4" ht="12.75">
      <c r="B279" s="21"/>
      <c r="C279" s="21"/>
      <c r="D279" s="21"/>
    </row>
    <row r="280" spans="2:4" ht="12.75">
      <c r="B280" s="21"/>
      <c r="C280" s="21"/>
      <c r="D280" s="21"/>
    </row>
    <row r="281" spans="2:4" ht="12.75">
      <c r="B281" s="21"/>
      <c r="C281" s="21"/>
      <c r="D281" s="21"/>
    </row>
    <row r="282" spans="2:4" ht="12.75">
      <c r="B282" s="21"/>
      <c r="C282" s="21"/>
      <c r="D282" s="21"/>
    </row>
    <row r="283" spans="2:4" ht="12.75">
      <c r="B283" s="21"/>
      <c r="C283" s="21"/>
      <c r="D283" s="21"/>
    </row>
    <row r="284" spans="2:4" ht="12.75">
      <c r="B284" s="21"/>
      <c r="C284" s="21"/>
      <c r="D284" s="21"/>
    </row>
    <row r="285" spans="2:4" ht="12.75">
      <c r="B285" s="21"/>
      <c r="C285" s="21"/>
      <c r="D285" s="21"/>
    </row>
    <row r="286" spans="2:4" ht="12.75">
      <c r="B286" s="21"/>
      <c r="C286" s="21"/>
      <c r="D286" s="21"/>
    </row>
    <row r="287" spans="2:4" ht="12.75">
      <c r="B287" s="21"/>
      <c r="C287" s="21"/>
      <c r="D287" s="21"/>
    </row>
    <row r="288" spans="2:4" ht="12.75">
      <c r="B288" s="21"/>
      <c r="C288" s="21"/>
      <c r="D288" s="21"/>
    </row>
    <row r="289" spans="2:4" ht="12.75">
      <c r="B289" s="21"/>
      <c r="C289" s="21"/>
      <c r="D289" s="21"/>
    </row>
    <row r="290" spans="2:4" ht="12.75">
      <c r="B290" s="21"/>
      <c r="C290" s="21"/>
      <c r="D290" s="21"/>
    </row>
    <row r="291" spans="2:4" ht="12.75">
      <c r="B291" s="21"/>
      <c r="C291" s="21"/>
      <c r="D291" s="21"/>
    </row>
    <row r="292" spans="2:4" ht="12.75">
      <c r="B292" s="21"/>
      <c r="C292" s="21"/>
      <c r="D292" s="21"/>
    </row>
    <row r="293" spans="2:4" ht="12.75">
      <c r="B293" s="21"/>
      <c r="C293" s="21"/>
      <c r="D293" s="21"/>
    </row>
    <row r="294" spans="2:4" ht="12.75">
      <c r="B294" s="21"/>
      <c r="C294" s="21"/>
      <c r="D294" s="21"/>
    </row>
    <row r="295" spans="2:4" ht="12.75">
      <c r="B295" s="21"/>
      <c r="C295" s="21"/>
      <c r="D295" s="21"/>
    </row>
    <row r="296" spans="2:4" ht="12.75">
      <c r="B296" s="21"/>
      <c r="C296" s="21"/>
      <c r="D296" s="21"/>
    </row>
    <row r="297" spans="2:4" ht="12.75">
      <c r="B297" s="21"/>
      <c r="C297" s="21"/>
      <c r="D297" s="21"/>
    </row>
    <row r="298" spans="2:4" ht="12.75">
      <c r="B298" s="21"/>
      <c r="C298" s="21"/>
      <c r="D298" s="21"/>
    </row>
    <row r="299" spans="2:4" ht="12.75">
      <c r="B299" s="21"/>
      <c r="C299" s="21"/>
      <c r="D299" s="21"/>
    </row>
    <row r="300" spans="2:4" ht="12.75">
      <c r="B300" s="21"/>
      <c r="C300" s="21"/>
      <c r="D300" s="21"/>
    </row>
    <row r="301" spans="2:4" ht="12.75">
      <c r="B301" s="21"/>
      <c r="C301" s="21"/>
      <c r="D301" s="21"/>
    </row>
    <row r="302" spans="2:4" ht="12.75">
      <c r="B302" s="21"/>
      <c r="C302" s="21"/>
      <c r="D302" s="21"/>
    </row>
    <row r="303" spans="2:4" ht="12.75">
      <c r="B303" s="21"/>
      <c r="C303" s="21"/>
      <c r="D303" s="21"/>
    </row>
    <row r="304" spans="2:4" ht="12.75">
      <c r="B304" s="21"/>
      <c r="C304" s="21"/>
      <c r="D304" s="21"/>
    </row>
    <row r="305" spans="2:4" ht="12.75">
      <c r="B305" s="21"/>
      <c r="C305" s="21"/>
      <c r="D305" s="21"/>
    </row>
    <row r="306" spans="2:4" ht="12.75">
      <c r="B306" s="21"/>
      <c r="C306" s="21"/>
      <c r="D306" s="21"/>
    </row>
    <row r="307" spans="2:4" ht="12.75">
      <c r="B307" s="21"/>
      <c r="C307" s="21"/>
      <c r="D307" s="21"/>
    </row>
    <row r="308" spans="2:4" ht="12.75">
      <c r="B308" s="21"/>
      <c r="C308" s="21"/>
      <c r="D308" s="21"/>
    </row>
    <row r="309" spans="2:4" ht="12.75">
      <c r="B309" s="21"/>
      <c r="C309" s="21"/>
      <c r="D309" s="21"/>
    </row>
    <row r="310" spans="2:4" ht="12.75">
      <c r="B310" s="21"/>
      <c r="C310" s="21"/>
      <c r="D310" s="21"/>
    </row>
    <row r="311" spans="2:4" ht="12.75">
      <c r="B311" s="21"/>
      <c r="C311" s="21"/>
      <c r="D311" s="21"/>
    </row>
    <row r="312" spans="2:4" ht="12.75">
      <c r="B312" s="21"/>
      <c r="C312" s="21"/>
      <c r="D312" s="21"/>
    </row>
    <row r="313" spans="2:4" ht="12.75">
      <c r="B313" s="21"/>
      <c r="C313" s="21"/>
      <c r="D313" s="21"/>
    </row>
    <row r="314" spans="2:4" ht="12.75">
      <c r="B314" s="21"/>
      <c r="C314" s="21"/>
      <c r="D314" s="21"/>
    </row>
    <row r="315" spans="2:4" ht="12.75">
      <c r="B315" s="21"/>
      <c r="C315" s="21"/>
      <c r="D315" s="21"/>
    </row>
    <row r="316" spans="2:4" ht="12.75">
      <c r="B316" s="21"/>
      <c r="C316" s="21"/>
      <c r="D316" s="21"/>
    </row>
    <row r="317" spans="2:4" ht="12.75">
      <c r="B317" s="21"/>
      <c r="C317" s="21"/>
      <c r="D317" s="21"/>
    </row>
    <row r="318" spans="2:4" ht="12.75">
      <c r="B318" s="21"/>
      <c r="C318" s="21"/>
      <c r="D318" s="21"/>
    </row>
    <row r="319" spans="2:4" ht="12.75">
      <c r="B319" s="21"/>
      <c r="C319" s="21"/>
      <c r="D319" s="21"/>
    </row>
    <row r="320" spans="2:4" ht="12.75">
      <c r="B320" s="21"/>
      <c r="C320" s="21"/>
      <c r="D320" s="21"/>
    </row>
    <row r="321" spans="2:4" ht="12.75">
      <c r="B321" s="21"/>
      <c r="C321" s="21"/>
      <c r="D321" s="21"/>
    </row>
    <row r="322" spans="2:4" ht="12.75">
      <c r="B322" s="21"/>
      <c r="C322" s="21"/>
      <c r="D322" s="21"/>
    </row>
    <row r="323" spans="2:4" ht="12.75">
      <c r="B323" s="21"/>
      <c r="C323" s="21"/>
      <c r="D323" s="21"/>
    </row>
    <row r="324" spans="2:4" ht="12.75">
      <c r="B324" s="21"/>
      <c r="C324" s="21"/>
      <c r="D324" s="21"/>
    </row>
    <row r="325" spans="2:4" ht="12.75">
      <c r="B325" s="21"/>
      <c r="C325" s="21"/>
      <c r="D325" s="21"/>
    </row>
    <row r="326" spans="2:4" ht="12.75">
      <c r="B326" s="21"/>
      <c r="C326" s="21"/>
      <c r="D326" s="21"/>
    </row>
    <row r="327" spans="2:4" ht="12.75">
      <c r="B327" s="21"/>
      <c r="C327" s="21"/>
      <c r="D327" s="21"/>
    </row>
    <row r="328" spans="2:4" ht="12.75">
      <c r="B328" s="21"/>
      <c r="C328" s="21"/>
      <c r="D328" s="21"/>
    </row>
    <row r="329" spans="2:4" ht="12.75">
      <c r="B329" s="21"/>
      <c r="C329" s="21"/>
      <c r="D329" s="21"/>
    </row>
    <row r="330" spans="2:4" ht="12.75">
      <c r="B330" s="21"/>
      <c r="C330" s="21"/>
      <c r="D330" s="21"/>
    </row>
    <row r="331" spans="2:4" ht="12.75">
      <c r="B331" s="21"/>
      <c r="C331" s="21"/>
      <c r="D331" s="21"/>
    </row>
    <row r="332" spans="2:4" ht="12.75">
      <c r="B332" s="21"/>
      <c r="C332" s="21"/>
      <c r="D332" s="21"/>
    </row>
    <row r="333" spans="2:4" ht="12.75">
      <c r="B333" s="21"/>
      <c r="C333" s="21"/>
      <c r="D333" s="21"/>
    </row>
    <row r="334" spans="2:4" ht="12.75">
      <c r="B334" s="21"/>
      <c r="C334" s="21"/>
      <c r="D334" s="21"/>
    </row>
    <row r="335" spans="2:4" ht="12.75">
      <c r="B335" s="21"/>
      <c r="C335" s="21"/>
      <c r="D335" s="21"/>
    </row>
    <row r="336" spans="2:4" ht="12.75">
      <c r="B336" s="21"/>
      <c r="C336" s="21"/>
      <c r="D336" s="21"/>
    </row>
    <row r="337" spans="2:4" ht="12.75">
      <c r="B337" s="21"/>
      <c r="C337" s="21"/>
      <c r="D337" s="21"/>
    </row>
    <row r="338" spans="2:4" ht="12.75">
      <c r="B338" s="21"/>
      <c r="C338" s="21"/>
      <c r="D338" s="21"/>
    </row>
    <row r="339" spans="2:4" ht="12.75">
      <c r="B339" s="21"/>
      <c r="C339" s="21"/>
      <c r="D339" s="21"/>
    </row>
    <row r="340" spans="2:4" ht="12.75">
      <c r="B340" s="21"/>
      <c r="C340" s="21"/>
      <c r="D340" s="21"/>
    </row>
    <row r="341" spans="2:4" ht="12.75">
      <c r="B341" s="21"/>
      <c r="C341" s="21"/>
      <c r="D341" s="21"/>
    </row>
    <row r="342" spans="2:4" ht="12.75">
      <c r="B342" s="21"/>
      <c r="C342" s="21"/>
      <c r="D342" s="21"/>
    </row>
    <row r="343" spans="2:4" ht="12.75">
      <c r="B343" s="21"/>
      <c r="C343" s="21"/>
      <c r="D343" s="21"/>
    </row>
  </sheetData>
  <sheetProtection/>
  <mergeCells count="11">
    <mergeCell ref="K5:L5"/>
    <mergeCell ref="M5:M6"/>
    <mergeCell ref="H5:I5"/>
    <mergeCell ref="J5:J6"/>
    <mergeCell ref="A1:G1"/>
    <mergeCell ref="G5:G6"/>
    <mergeCell ref="B5:C5"/>
    <mergeCell ref="D5:D6"/>
    <mergeCell ref="E5:F5"/>
    <mergeCell ref="A2:I2"/>
    <mergeCell ref="A3:I3"/>
  </mergeCells>
  <printOptions/>
  <pageMargins left="0.2362204724409449" right="0.1968503937007874" top="0.1968503937007874" bottom="0.1968503937007874" header="0" footer="0"/>
  <pageSetup horizontalDpi="600" verticalDpi="600" orientation="landscape" paperSize="9" scale="75" r:id="rId1"/>
  <rowBreaks count="1" manualBreakCount="1">
    <brk id="1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Nagornay</cp:lastModifiedBy>
  <cp:lastPrinted>2018-10-05T08:41:27Z</cp:lastPrinted>
  <dcterms:created xsi:type="dcterms:W3CDTF">1999-05-18T09:48:14Z</dcterms:created>
  <dcterms:modified xsi:type="dcterms:W3CDTF">2019-01-22T01:28:40Z</dcterms:modified>
  <cp:category/>
  <cp:version/>
  <cp:contentType/>
  <cp:contentStatus/>
</cp:coreProperties>
</file>