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92" yWindow="65308" windowWidth="726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<sst xmlns="http://schemas.openxmlformats.org/spreadsheetml/2006/main" count="430" uniqueCount="383">
  <si>
    <t>Наименование групп, подгрупп, статей, подстатей, элементов, программ (подпрограмм),  кодов экономической классификации доходов</t>
  </si>
  <si>
    <t>Код  бюджетной классификации</t>
  </si>
  <si>
    <t>Налоговые и неналоговые доходы</t>
  </si>
  <si>
    <t xml:space="preserve">1 00 00000 00 0000 000 </t>
  </si>
  <si>
    <t xml:space="preserve"> НАЛОГОВЫЕ ВСЕГО: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</si>
  <si>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</si>
  <si>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</si>
  <si>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</si>
  <si>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1 01 02010 01 0000 110</t>
  </si>
  <si>
    <t>1 01 02020 01 0000 110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</si>
  <si>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</si>
  <si>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1 01 02030 01 0000 110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</si>
  <si>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</si>
  <si>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</si>
  <si>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</si>
  <si>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</si>
  <si>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</si>
  <si>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 xml:space="preserve">Единый налог на вмененный доход для отдельных видов деятельности </t>
  </si>
  <si>
    <t>1 05 02000 02 0000 110</t>
  </si>
  <si>
    <t>Единый сельскохозяйственный налог</t>
  </si>
  <si>
    <t>1 05 03 000 01 0000 110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</si>
  <si>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</si>
  <si>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</si>
  <si>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</si>
  <si>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</si>
  <si>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</si>
  <si>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</si>
  <si>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</si>
  <si>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</si>
  <si>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</si>
  <si>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</si>
  <si>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</si>
  <si>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</si>
  <si>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1 06 06000 00 0000 110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</si>
  <si>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</si>
  <si>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</si>
  <si>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</si>
  <si>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</si>
  <si>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 xml:space="preserve">Государственная пошлина  </t>
  </si>
  <si>
    <t>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</si>
  <si>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</si>
  <si>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</si>
  <si>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1 08 07010 01 8000 110</t>
  </si>
  <si>
    <t>Государственная пошлина за выдачу и обмен паспорта гражданина Российской Федерации ( при обращении через многофункциональные центры)</t>
  </si>
  <si>
    <t>1 08 07100 01 8034 110</t>
  </si>
  <si>
    <t>Государственная пошлина за государственную регистрацию прав, ограничений (обременений) прав на недвижимое имущество и сделок с ним       ( при обращении через многофункциональные центры)</t>
  </si>
  <si>
    <t>1 08 07020 01 8000 110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</si>
  <si>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</si>
  <si>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</si>
  <si>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Задолженность и перерасчеты по отмененным налогам, сборам и иным обязательным платежам</t>
  </si>
  <si>
    <t>1 09 00000 00 0000 000</t>
  </si>
  <si>
    <t>Прочие местные налоги и сборы, мобилизуемые на территориях городских округов</t>
  </si>
  <si>
    <t>1 09 07052 04 0000 110</t>
  </si>
  <si>
    <t>НЕНАЛОГОВЫЕ ВСЕГО: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</si>
  <si>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</si>
  <si>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</si>
  <si>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1 11 05000 00 0000 120</t>
  </si>
  <si>
    <t>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</si>
  <si>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 за исключением земельных участков муниципальных бюджетных и автономных учреждений) </t>
  </si>
  <si>
    <t>1 11 05024 04 0000 120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</si>
  <si>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 за исключением имущества бюджетных и  автономных учреждений )</t>
  </si>
  <si>
    <t>1 11 05034 04 0000 120</t>
  </si>
  <si>
    <t>Доходы от сдачи в аренду имущества, составляющего казну городских округов ( за исключением земельных участков)</t>
  </si>
  <si>
    <t>1 11 05074 04 0000 120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</si>
  <si>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</si>
  <si>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</si>
  <si>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1 11 09000 00 0000 120</t>
  </si>
  <si>
    <t>Прочие поступления от использования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 )</t>
  </si>
  <si>
    <t>1 11 09044 04 0000 120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</si>
  <si>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</si>
  <si>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1 11 09034 04 0000 120</t>
  </si>
  <si>
    <t>Платежи при пользовании природными ресурсами</t>
  </si>
  <si>
    <t xml:space="preserve"> 1 12 00000 00 0000 000</t>
  </si>
  <si>
    <t>Плата за негативное воздействие на окружающую среду</t>
  </si>
  <si>
    <t>1 12 01000 01 0000 120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</si>
  <si>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</si>
  <si>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</si>
  <si>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</si>
  <si>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</si>
  <si>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</si>
  <si>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</si>
  <si>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</si>
  <si>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</si>
  <si>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Плата за иные виды негативного воздействия на окружающую среду</t>
  </si>
  <si>
    <t>1 12 01050 01 0000 120</t>
  </si>
  <si>
    <t>Доходы от оказания платных услуг ( работ ) и компенсации затрат государства</t>
  </si>
  <si>
    <t>1 13 00000 00 0000 000</t>
  </si>
  <si>
    <t>Доходы от оказания информационно- консультационных услуг органами местного самоуправления городских округов, казенными учреждениями городских округов</t>
  </si>
  <si>
    <t>1 13 01074 04 0000 130</t>
  </si>
  <si>
    <t>Прочие доходы от оказания платных услуг (работ ) получателями средств бюджетов городских округов</t>
  </si>
  <si>
    <t>1 13 01994 04 0000 130</t>
  </si>
  <si>
    <t>Прочие доходы от компенсации затрат бюджетов городских округов</t>
  </si>
  <si>
    <t>1 13 02994 04 0000 130</t>
  </si>
  <si>
    <t>Доходы от продажи материальных и нематериальных активов</t>
  </si>
  <si>
    <t xml:space="preserve">1 14 00000 00 0000 000 </t>
  </si>
  <si>
    <t>Доходы от продажи квартир,находящихся в собственности городских округов</t>
  </si>
  <si>
    <t>1 14  01040 04 0000 410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</si>
  <si>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</si>
  <si>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>1 14 02000 00 0000 000</t>
  </si>
  <si>
    <t>1 14 02040 04 0000 410</t>
  </si>
  <si>
    <t>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</si>
  <si>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</si>
  <si>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</si>
  <si>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Штрафы, санкции, возмещение ущерба</t>
  </si>
  <si>
    <t xml:space="preserve">1 16 00000 00 000 0000        </t>
  </si>
  <si>
    <t>Денежные взыскания (штрафы) за нарушение законодательства о налогах и сборах</t>
  </si>
  <si>
    <t>1 16 03000 00 0000 140</t>
  </si>
  <si>
    <t>Денежные взыскания 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</t>
  </si>
  <si>
    <t>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</si>
  <si>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</si>
  <si>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</si>
  <si>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</si>
  <si>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</si>
  <si>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, спиртосодержащей и табачной продукции</t>
  </si>
  <si>
    <t>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</si>
  <si>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</si>
  <si>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1 16 21000 00 0000 140</t>
  </si>
  <si>
    <t>Денежные взыскания (штрафы) и иные суммы, взыскиваемые с лиц, виновных в совершении преступлений, и в возмещении ущерба имуществу, зачисляемые в бюджеты городских округов</t>
  </si>
  <si>
    <t>1 16 21040 04 0000 140</t>
  </si>
  <si>
    <t>Доходы от возмещения ущерба при возникновении страховых случаев, когда выгодоприобретателями  выступают получатели средств бюджетов городских округов</t>
  </si>
  <si>
    <t>1 16 23040 04 0000 140</t>
  </si>
  <si>
    <t>Доходы от возмещения ущерба при возникновении страховых случаев по обязательному страхованию гражданской ответственности,  когда выгодоприобретателями  выступают получатели средств бюджетов городских округов</t>
  </si>
  <si>
    <t>1 16 23041 04 0000 140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</si>
  <si>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</si>
  <si>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1 16 23042 04 0000 140</t>
  </si>
  <si>
    <t xml:space="preserve">1 16 25000 00 0000 000 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</si>
  <si>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</si>
  <si>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1 16 25030 01 0000 140</t>
  </si>
  <si>
    <t>Денежные взыскания (штрафы) за нарушение земельного законодательства</t>
  </si>
  <si>
    <t>1 16 25060 01 0000 140</t>
  </si>
  <si>
    <t>Денежные взыскания (штрафы) за нарушение законодательства в области охраны окружающей среды</t>
  </si>
  <si>
    <t>1 16 25050 01 0000 140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</si>
  <si>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</si>
  <si>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1 16 25084 01 0000 140</t>
  </si>
  <si>
    <t>Денежные взыскания (штрафы) за нарушение законодательства в области обеспечения социально-эпидемиологического благополучия человека и законодательства в сфере защиты прав потребителей</t>
  </si>
  <si>
    <t xml:space="preserve">1 16 28000 01 0000 140 </t>
  </si>
  <si>
    <t>Денежные взыскания (штрафы) за правонарушения в области дорожного движения</t>
  </si>
  <si>
    <t xml:space="preserve">1 16 30000 01 0000 140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</si>
  <si>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</si>
  <si>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1 16 30013 01 0000 140</t>
  </si>
  <si>
    <t>Прочие денежные взыскания (штрафы) за правонарушения в области дорожного движения</t>
  </si>
  <si>
    <t>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</si>
  <si>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 в части бюджетов городских округов)</t>
  </si>
  <si>
    <t>1 16 32000 04 0000 140</t>
  </si>
  <si>
    <t>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</si>
  <si>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</si>
  <si>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1 16 43000 01 6000 140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</si>
  <si>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 </t>
  </si>
  <si>
    <t>1 16 51020 02 0000 140</t>
  </si>
  <si>
    <t>Прочие поступления от денежных взысканий (штрафов) и иных сумм в возмещение ущерба</t>
  </si>
  <si>
    <t>1 16 90000 00 0000 140</t>
  </si>
  <si>
    <t>Прочие поступления от денежных взысканий (штрафов) и иных сумм в возмещении ущерба, зачисляемые в  бюджеты городских округов</t>
  </si>
  <si>
    <t>1 16 90040 04 0000 140</t>
  </si>
  <si>
    <t>Прочие неналоговые доходы</t>
  </si>
  <si>
    <t>1 17 00000 00 0000 000</t>
  </si>
  <si>
    <t>Невыясненные поступления, зачисляемые в бюджеты городских округов</t>
  </si>
  <si>
    <t>1 17 01040 04 0000 180</t>
  </si>
  <si>
    <t>Прочие неналоговые доходы бюджетов городских округов</t>
  </si>
  <si>
    <t>1 17 05040 04 0000 180</t>
  </si>
  <si>
    <t>2 00 00000 00 0000 000</t>
  </si>
  <si>
    <t>2 02 00000 00 0000 000</t>
  </si>
  <si>
    <t>2020 год</t>
  </si>
  <si>
    <t>1 08 07141 01 8000 110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</si>
  <si>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</si>
  <si>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1 05 01 000 01 0000 110</t>
  </si>
  <si>
    <t>Налог, взимаемый в связи с применением упрощенной системы налогообложения</t>
  </si>
  <si>
    <t>2019год</t>
  </si>
  <si>
    <t>2021 год</t>
  </si>
  <si>
    <t>1 08 06000 01 8000 110</t>
  </si>
  <si>
    <t>Государственная пошлина за совершение действий, связанных с приобретением гражданства РФ или выходом из гражданства РФ, а также въездом в РФ или выездом из РФ</t>
  </si>
  <si>
    <t xml:space="preserve">Денежные взыскания (штрафы) за 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 </t>
  </si>
  <si>
    <t>Приложение 2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</si>
  <si>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</si>
  <si>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</si>
  <si>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-Осинниковский городской округ</t>
  </si>
  <si>
    <t>на 2019 год и на плановый период 2020 и 2021 годов"</t>
  </si>
  <si>
    <t xml:space="preserve">   ПЛАНИРУЕМЫЕ ПОСТУПЛЕНИЯ ПО ДОХОДАМ В БЮДЖЕТ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 И НА ПЛАНОВЫЙ ПЕРИОД 2020 И 2021 ГОДОВ</t>
  </si>
  <si>
    <t>тыс. рублей</t>
  </si>
  <si>
    <t xml:space="preserve">ИТОГО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</si>
  <si>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</si>
  <si>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</si>
  <si>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</si>
  <si>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</si>
  <si>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</si>
  <si>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</si>
  <si>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Социальная поддержка работников образовательных организаций и реализация мероприятий по привлечению молодых специалистов 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</si>
  <si>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</si>
  <si>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</si>
  <si>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</si>
  <si>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Дополнительная мера социальной поддержки семей,имеющих детей,в соответствии с Законом Кемеровской области от 25 апреля 2011 года №51-ОЗ "О дополнительной мере социальной поддержки семей,имеющих детей"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</si>
  <si>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</si>
  <si>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Назначение и выплата пенсий Кемеровской области в соответствии с Законом Кемеровской области от 14 января 1999 года №8-ОЗ "О пенсиях Кемеровской области"</t>
  </si>
  <si>
    <t>Меры социальной поддержки отдельных категорий граждан в соответствии с Законом Кемеровской области от 27 января 2005 года "15-ОЗ "О мерах социальной поддержки отдельных категорий граждан"</t>
  </si>
  <si>
    <t xml:space="preserve"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 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</si>
  <si>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№29-ОЗ "О предоставлении меры социальной поддержки по оплате проезда детям работников,погибших (умерших) в результате несчастных случаев на производстве на угледобывающих и горнорудных предприятиях"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</si>
  <si>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</si>
  <si>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 xml:space="preserve"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</si>
  <si>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 xml:space="preserve"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</si>
  <si>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</si>
  <si>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</si>
  <si>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</si>
  <si>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</si>
  <si>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</t>
  </si>
  <si>
    <t xml:space="preserve">Социальная поддержка и социальное обслуживание населения в части содержания органов местного самоуправления 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</si>
  <si>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транспорта".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</si>
  <si>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</si>
  <si>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</si>
  <si>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</si>
  <si>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</si>
  <si>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бесплатного проезда отдельным категориям обучающихся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</si>
  <si>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</si>
  <si>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</si>
  <si>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</si>
  <si>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</si>
  <si>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жильем социальных категорий граждан установленных законодательством Кемеровской области</t>
  </si>
  <si>
    <t xml:space="preserve">Создание и функционирование комиссий по делам несовершеннолетних и защите их прав 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</si>
  <si>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</si>
  <si>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 xml:space="preserve">Создание и функционирование административных комиссий </t>
  </si>
  <si>
    <t>Содержание и обустройство сибиреязвенных захоронений и скотомогильников (биотермических ям)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</si>
  <si>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</si>
  <si>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</si>
  <si>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</si>
  <si>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</si>
  <si>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</si>
  <si>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</si>
  <si>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</si>
  <si>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</si>
  <si>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</si>
  <si>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</si>
  <si>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</si>
  <si>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</si>
  <si>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</si>
  <si>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</si>
  <si>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ПРОЧИЕ БЕЗВОЗМЕЗДНЫЕ ПОСТУПЛЕНИЯ</t>
  </si>
  <si>
    <t>Прочие безвозмездные поступления в бюджеты городских округов</t>
  </si>
  <si>
    <t>2 02 15001 04 0000 150</t>
  </si>
  <si>
    <t>2 02 30013 04 0000 150</t>
  </si>
  <si>
    <t>2 02 30022 04 0000 150</t>
  </si>
  <si>
    <t>Субвенции бюджетам городских округов на выполнение передаваемых полномочий субъектов Российской Федерации, в т. ч.:</t>
  </si>
  <si>
    <t>2 02 30024 04 0000 150</t>
  </si>
  <si>
    <t>2 02 30029 04 0000 150</t>
  </si>
  <si>
    <t>2 02 35082 04 0000 150</t>
  </si>
  <si>
    <t>2 02 35084 04 0000 150</t>
  </si>
  <si>
    <t>2 02 35118 04 0000 150</t>
  </si>
  <si>
    <t>2 02 35137 04 0000 150</t>
  </si>
  <si>
    <t>2 02 35176 04 0000 150</t>
  </si>
  <si>
    <t>2 02 35220 04 0000 150</t>
  </si>
  <si>
    <t>2 02 35250 04 0000 150</t>
  </si>
  <si>
    <t>2 02 35260 04 0000 150</t>
  </si>
  <si>
    <t>2 02 35270 04 0000 150</t>
  </si>
  <si>
    <t>2 02 35280 04 0000 150</t>
  </si>
  <si>
    <t>2 02 35380 04 0000 150</t>
  </si>
  <si>
    <t>2 02 35573 04 0000 150</t>
  </si>
  <si>
    <t>2 02 45156 04 0000 150</t>
  </si>
  <si>
    <t>2 07 00000 00 0000 150</t>
  </si>
  <si>
    <t>2 07 04050 04 0000 150</t>
  </si>
  <si>
    <t>2 02 30000 00 0000 150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</si>
  <si>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</si>
  <si>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</si>
  <si>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2 02 15001 00 0000 150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</si>
  <si>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</si>
  <si>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</si>
  <si>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</si>
  <si>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</si>
  <si>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2 02 20041 00 0000 150</t>
  </si>
  <si>
    <t>2 02 20041 04 0000 150</t>
  </si>
  <si>
    <t>Прочие субсидии</t>
  </si>
  <si>
    <t>2 02 29999 00 0000 150</t>
  </si>
  <si>
    <t>Прочие субсидии бюджетам городских округов</t>
  </si>
  <si>
    <t>2 02 29999 04 0000 150</t>
  </si>
  <si>
    <t>2 02 25555 04 0000 150</t>
  </si>
  <si>
    <t>2 02 25555 00 0000 150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</si>
  <si>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13.03.2008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</si>
  <si>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</si>
  <si>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2 02 30013 00 0000 150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</si>
  <si>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</si>
  <si>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2 02 30022 00 0000 150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</si>
  <si>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</si>
  <si>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</si>
  <si>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</si>
  <si>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</si>
  <si>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</si>
  <si>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</si>
  <si>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2 02 35082 00 0000 150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</si>
  <si>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</si>
  <si>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2 02 35084 00 0000 150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</si>
  <si>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</si>
  <si>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2 02 35118 00 0000 150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</si>
  <si>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</si>
  <si>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2 02 35137 00 0000 150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</si>
  <si>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</si>
  <si>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2 02 35176 00 0000 150</t>
  </si>
  <si>
    <t>2 02 35220 00 0000 150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</si>
  <si>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</si>
  <si>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на оплату жилищно-коммунальных услуг отдельным категориям граждан</t>
  </si>
  <si>
    <t>2 02 35250 00 0000 150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</si>
  <si>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</si>
  <si>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</si>
  <si>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2 02 35270 00 0000 150</t>
  </si>
  <si>
    <t>2 02 35260 00 0000 150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</si>
  <si>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</si>
  <si>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2 02 35280 00 0000 150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</si>
  <si>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</si>
  <si>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2 02 35380 00 0000 150</t>
  </si>
  <si>
    <t>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</si>
  <si>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</si>
  <si>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</si>
  <si>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2 02 45156 00 0000 150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</si>
  <si>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</si>
  <si>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</si>
  <si>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</si>
  <si>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2 02 35120 04 0000 150</t>
  </si>
  <si>
    <t>Иные межбюджетные трансферты</t>
  </si>
  <si>
    <t>2 02 40000 00 0000 150</t>
  </si>
  <si>
    <t>Дотации бюджетам бюджетной системы Российской Федерации</t>
  </si>
  <si>
    <t>2 02 10000 00 0000 150</t>
  </si>
  <si>
    <t>2 02 20299 00 0000 150</t>
  </si>
  <si>
    <t>2 02 20302 00 0000 150</t>
  </si>
  <si>
    <t>Субсидии бюджетам городских округов на реализацию мероприятий по обеспечению жильем молодых семей</t>
  </si>
  <si>
    <t>2 02 25497 00 0000 150</t>
  </si>
  <si>
    <t>Субсидии бюджетам городских округов на реализацию программ формирования современной городской среды</t>
  </si>
  <si>
    <t>2 02 27112 00 0000 150</t>
  </si>
  <si>
    <t>Поступления от денежных пожертвований, предоставляемых физическими лицами получателям средств бюджетов городских округов (на реализацию проектов инициативного бюджетирования «Твой Кузбасс-твоя инициатива» в Кемеровской области»)</t>
  </si>
  <si>
    <t>2 07 04020 00 0000 150</t>
  </si>
  <si>
    <t>2 07 04020 04 0000 150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</si>
  <si>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</si>
  <si>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</si>
  <si>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2 02 30027 04 0000 150</t>
  </si>
  <si>
    <t>2 02 27112 04 0000 150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</si>
  <si>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поступивших от государственной корпорации - Фонд содействия реформированию жилищно коммунального хозяйства 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</si>
  <si>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</si>
  <si>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</si>
  <si>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</si>
  <si>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</si>
  <si>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2 02 25497 04 0000 150</t>
  </si>
  <si>
    <t xml:space="preserve">Субсидии бюджетам на реализацию мероприятий по обеспечению жильем молодых семей
</t>
  </si>
  <si>
    <t>Организация круглогодичного отдыха, оздоровления и занятости обучающихся</t>
  </si>
  <si>
    <t>2 07 04050 00 0000 150</t>
  </si>
  <si>
    <t>от _20_декабря 2018 года №_9_-МНА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</si>
  <si>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</si>
  <si>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на реализацию программ формирования современной городской среды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</si>
  <si>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</si>
  <si>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</si>
  <si>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1 06 04000 02 0000 000</t>
  </si>
  <si>
    <t>1 06 04011 02 0000 000</t>
  </si>
  <si>
    <t>1 06 04012 02 0000 000</t>
  </si>
  <si>
    <t>1 08 07100 01 8035 110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</si>
  <si>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</si>
  <si>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2 02 25527 04 0000 150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</si>
  <si>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</si>
  <si>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</si>
  <si>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Прочие межбюджетные трансферты, передаваемые бюджетам</t>
  </si>
  <si>
    <t>2 02 49999 00 0000 150</t>
  </si>
  <si>
    <t>Прочие межбюджетные трансферты, передаваемые бюджетам городских округов</t>
  </si>
  <si>
    <t>2 02 49999 04 0000 150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</si>
  <si>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</si>
  <si>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1 16 06000 01 6000 140</t>
  </si>
  <si>
    <t>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</si>
  <si>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</si>
  <si>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адвокатов, учредивших адвокатские кабинеты и других лиц, занимающихся частной практикой в соответствии со ст.227 Налогового кодекса Российской Федерации</t>
  </si>
  <si>
    <t>Налог на доходы физических лиц в виде фиксированных авансовых платежей, с доходов фиксированныхавансовых платежей с доходов,полученных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</si>
  <si>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</si>
  <si>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</si>
  <si>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</si>
  <si>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</si>
  <si>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1 03 02261 01 0000 110</t>
  </si>
  <si>
    <t>1 03 02251 01 0000 110</t>
  </si>
  <si>
    <t>1 03 02241 01 0000 110</t>
  </si>
  <si>
    <t>1 03 02231 01 0000 110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</si>
  <si>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</si>
  <si>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</si>
  <si>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</si>
  <si>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 ( за исключением имущества бюджетных и  автономных учреждений, а также имущества государственных и муниципальных унитарных предприятий в том числе казенных)</t>
  </si>
  <si>
    <t>Доходы от реализации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основных средств по указанному имуществу</t>
  </si>
  <si>
    <t>Доходы от реализации  иного имущества, находящегося в собственности городских округов  ( 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 ), в части  реализации основных средств по указанному имуществу</t>
  </si>
  <si>
    <t>Денежные взыскания (штрафы) за нарушение законодательства Российской Федерации о недрах об особо охраняемых природных территориях, об охране и использовании животного мира, об экологической экспертизе, в области охраны окружающей среды,о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</si>
  <si>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Дотации бюджетам городских округов на поддержку мер по обеспечению сбалансированности бюджетов</t>
  </si>
  <si>
    <t>2 02 15002 04 0000 150</t>
  </si>
  <si>
    <t>Дотации бюджетам на поддержку мер по обеспечению сбалансированности бюджетов</t>
  </si>
  <si>
    <t>2 02 15002 00 0000 150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</si>
  <si>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</si>
  <si>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1 16 23041 04 0000 150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</si>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</sst>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7" borderId="1" applyNumberFormat="0" applyAlignment="0" applyProtection="0"/>
    <xf numFmtId="0" fontId="30" fillId="7" borderId="2" applyNumberFormat="0" applyAlignment="0" applyProtection="0"/>
    <xf numFmtId="0" fontId="31" fillId="7" borderId="1" applyNumberFormat="0" applyAlignment="0" applyProtection="0"/>
    <xf numFmtId="0" fontId="3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3" borderId="7" applyNumberFormat="0" applyAlignment="0" applyProtection="0"/>
    <xf numFmtId="0" fontId="20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" fillId="0" borderId="0">
      <alignment vertical="top"/>
      <protection/>
    </xf>
    <xf numFmtId="0" fontId="36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6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27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5" fillId="28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5" fillId="28" borderId="10" xfId="0" applyFont="1" applyFill="1" applyBorder="1" applyAlignment="1">
      <alignment wrapText="1"/>
    </xf>
    <xf numFmtId="0" fontId="5" fillId="28" borderId="10" xfId="0" applyFont="1" applyFill="1" applyBorder="1" applyAlignment="1">
      <alignment vertical="center" wrapText="1"/>
    </xf>
    <xf numFmtId="0" fontId="44" fillId="28" borderId="0" xfId="0" applyFont="1" applyFill="1" applyAlignment="1">
      <alignment wrapText="1"/>
    </xf>
    <xf numFmtId="0" fontId="5" fillId="28" borderId="10" xfId="0" applyNumberFormat="1" applyFont="1" applyFill="1" applyBorder="1" applyAlignment="1">
      <alignment horizontal="left" vertical="top" wrapText="1"/>
    </xf>
    <xf numFmtId="0" fontId="4" fillId="28" borderId="11" xfId="0" applyFont="1" applyFill="1" applyBorder="1" applyAlignment="1">
      <alignment horizontal="left" vertical="center" wrapText="1"/>
    </xf>
    <xf numFmtId="0" fontId="4" fillId="28" borderId="12" xfId="0" applyFont="1" applyFill="1" applyBorder="1" applyAlignment="1">
      <alignment horizontal="left" vertical="center" wrapText="1"/>
    </xf>
    <xf numFmtId="0" fontId="4" fillId="28" borderId="10" xfId="0" applyFont="1" applyFill="1" applyBorder="1" applyAlignment="1">
      <alignment vertical="center" wrapText="1"/>
    </xf>
    <xf numFmtId="49" fontId="42" fillId="28" borderId="13" xfId="0" applyNumberFormat="1" applyFont="1" applyFill="1" applyBorder="1" applyAlignment="1">
      <alignment horizontal="left" vertical="top" wrapText="1"/>
    </xf>
    <xf numFmtId="0" fontId="42" fillId="28" borderId="13" xfId="0" applyFont="1" applyFill="1" applyBorder="1" applyAlignment="1" quotePrefix="1">
      <alignment vertical="top" wrapText="1"/>
    </xf>
    <xf numFmtId="0" fontId="9" fillId="28" borderId="10" xfId="0" applyNumberFormat="1" applyFont="1" applyFill="1" applyBorder="1" applyAlignment="1">
      <alignment horizontal="left" vertical="top" wrapText="1"/>
    </xf>
    <xf numFmtId="180" fontId="7" fillId="0" borderId="10" xfId="0" applyNumberFormat="1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/>
    </xf>
    <xf numFmtId="180" fontId="43" fillId="0" borderId="10" xfId="0" applyNumberFormat="1" applyFont="1" applyBorder="1" applyAlignment="1">
      <alignment horizontal="center" vertical="center"/>
    </xf>
    <xf numFmtId="180" fontId="5" fillId="28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2" fillId="28" borderId="10" xfId="0" applyNumberFormat="1" applyFont="1" applyFill="1" applyBorder="1" applyAlignment="1" applyProtection="1">
      <alignment horizontal="center" vertical="center"/>
      <protection locked="0"/>
    </xf>
    <xf numFmtId="180" fontId="9" fillId="28" borderId="10" xfId="0" applyNumberFormat="1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left" vertical="top" wrapText="1"/>
    </xf>
    <xf numFmtId="0" fontId="9" fillId="28" borderId="10" xfId="0" applyFont="1" applyFill="1" applyBorder="1" applyAlignment="1">
      <alignment vertical="top" wrapText="1"/>
    </xf>
    <xf numFmtId="49" fontId="9" fillId="28" borderId="10" xfId="0" applyNumberFormat="1" applyFont="1" applyFill="1" applyBorder="1" applyAlignment="1">
      <alignment horizontal="center" vertical="top"/>
    </xf>
    <xf numFmtId="0" fontId="42" fillId="28" borderId="0" xfId="0" applyFont="1" applyFill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justify" vertical="top" wrapText="1"/>
    </xf>
    <xf numFmtId="180" fontId="4" fillId="28" borderId="10" xfId="0" applyNumberFormat="1" applyFont="1" applyFill="1" applyBorder="1" applyAlignment="1">
      <alignment horizontal="center" vertical="center"/>
    </xf>
    <xf numFmtId="0" fontId="43" fillId="28" borderId="0" xfId="0" applyFont="1" applyFill="1" applyAlignment="1">
      <alignment horizontal="center" vertical="center"/>
    </xf>
    <xf numFmtId="0" fontId="43" fillId="0" borderId="0" xfId="0" applyFont="1" applyAlignment="1">
      <alignment/>
    </xf>
    <xf numFmtId="0" fontId="4" fillId="28" borderId="10" xfId="0" applyNumberFormat="1" applyFont="1" applyFill="1" applyBorder="1" applyAlignment="1">
      <alignment horizontal="left" vertical="top" wrapText="1"/>
    </xf>
    <xf numFmtId="0" fontId="43" fillId="28" borderId="13" xfId="0" applyFont="1" applyFill="1" applyBorder="1" applyAlignment="1" quotePrefix="1">
      <alignment vertical="top" wrapText="1"/>
    </xf>
    <xf numFmtId="180" fontId="43" fillId="28" borderId="10" xfId="0" applyNumberFormat="1" applyFont="1" applyFill="1" applyBorder="1" applyAlignment="1" applyProtection="1">
      <alignment horizontal="center" vertical="center"/>
      <protection locked="0"/>
    </xf>
    <xf numFmtId="0" fontId="4" fillId="28" borderId="14" xfId="0" applyNumberFormat="1" applyFont="1" applyFill="1" applyBorder="1" applyAlignment="1">
      <alignment horizontal="left" vertical="top" wrapText="1"/>
    </xf>
    <xf numFmtId="180" fontId="4" fillId="28" borderId="14" xfId="0" applyNumberFormat="1" applyFont="1" applyFill="1" applyBorder="1" applyAlignment="1">
      <alignment horizontal="center" vertical="center"/>
    </xf>
    <xf numFmtId="0" fontId="9" fillId="28" borderId="14" xfId="0" applyNumberFormat="1" applyFont="1" applyFill="1" applyBorder="1" applyAlignment="1">
      <alignment horizontal="left" vertical="top" wrapText="1"/>
    </xf>
    <xf numFmtId="180" fontId="9" fillId="28" borderId="14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28" borderId="13" xfId="0" applyFont="1" applyFill="1" applyBorder="1" applyAlignment="1">
      <alignment vertical="top" wrapText="1"/>
    </xf>
    <xf numFmtId="0" fontId="43" fillId="28" borderId="13" xfId="0" applyFont="1" applyFill="1" applyBorder="1" applyAlignment="1">
      <alignment vertical="top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Border="1" applyAlignment="1">
      <alignment horizontal="left" vertical="top" wrapText="1"/>
    </xf>
    <xf numFmtId="180" fontId="9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top" wrapText="1"/>
    </xf>
    <xf numFmtId="0" fontId="42" fillId="0" borderId="10" xfId="0" applyNumberFormat="1" applyFont="1" applyFill="1" applyBorder="1" applyAlignment="1">
      <alignment horizontal="left" vertical="top" wrapText="1"/>
    </xf>
    <xf numFmtId="180" fontId="42" fillId="0" borderId="10" xfId="0" applyNumberFormat="1" applyFont="1" applyFill="1" applyBorder="1" applyAlignment="1" applyProtection="1">
      <alignment horizontal="center" vertical="center"/>
      <protection locked="0"/>
    </xf>
    <xf numFmtId="180" fontId="43" fillId="0" borderId="10" xfId="0" applyNumberFormat="1" applyFont="1" applyFill="1" applyBorder="1" applyAlignment="1" applyProtection="1">
      <alignment horizontal="center" vertical="center"/>
      <protection locked="0"/>
    </xf>
    <xf numFmtId="0" fontId="42" fillId="0" borderId="14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43" fillId="28" borderId="10" xfId="0" applyNumberFormat="1" applyFont="1" applyFill="1" applyBorder="1" applyAlignment="1">
      <alignment horizontal="left" vertical="top" wrapText="1"/>
    </xf>
    <xf numFmtId="0" fontId="42" fillId="0" borderId="15" xfId="0" applyFont="1" applyBorder="1" applyAlignment="1">
      <alignment/>
    </xf>
    <xf numFmtId="0" fontId="42" fillId="0" borderId="10" xfId="0" applyFont="1" applyFill="1" applyBorder="1" applyAlignment="1">
      <alignment horizontal="left" wrapText="1"/>
    </xf>
    <xf numFmtId="0" fontId="5" fillId="28" borderId="10" xfId="0" applyFont="1" applyFill="1" applyBorder="1" applyAlignment="1">
      <alignment horizontal="left" vertical="center" wrapText="1"/>
    </xf>
    <xf numFmtId="180" fontId="5" fillId="28" borderId="10" xfId="0" applyNumberFormat="1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left" vertical="center" wrapText="1"/>
    </xf>
    <xf numFmtId="0" fontId="7" fillId="2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28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" fillId="28" borderId="16" xfId="0" applyFont="1" applyFill="1" applyBorder="1" applyAlignment="1">
      <alignment wrapText="1"/>
    </xf>
    <xf numFmtId="0" fontId="9" fillId="0" borderId="16" xfId="0" applyNumberFormat="1" applyFont="1" applyBorder="1" applyAlignment="1">
      <alignment horizontal="left" vertical="top" wrapText="1"/>
    </xf>
    <xf numFmtId="0" fontId="42" fillId="28" borderId="10" xfId="0" applyNumberFormat="1" applyFont="1" applyFill="1" applyBorder="1" applyAlignment="1">
      <alignment horizontal="left" vertical="top" wrapText="1"/>
    </xf>
    <xf numFmtId="0" fontId="42" fillId="28" borderId="10" xfId="53" applyFont="1" applyFill="1" applyBorder="1" applyAlignment="1" quotePrefix="1">
      <alignment horizontal="left" vertical="top" wrapText="1"/>
      <protection/>
    </xf>
    <xf numFmtId="49" fontId="4" fillId="0" borderId="0" xfId="53" applyNumberFormat="1" applyFont="1" applyBorder="1" applyAlignment="1">
      <alignment horizontal="right" vertical="top"/>
      <protection/>
    </xf>
    <xf numFmtId="0" fontId="6" fillId="0" borderId="0" xfId="0" applyFont="1" applyBorder="1" applyAlignment="1">
      <alignment horizontal="center" vertical="top" wrapText="1"/>
    </xf>
    <xf numFmtId="0" fontId="4" fillId="0" borderId="0" xfId="53" applyFont="1" applyBorder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2"/>
  <sheetViews>
    <sheetView tabSelected="1" zoomScalePageLayoutView="0" workbookViewId="0" topLeftCell="A1">
      <selection activeCell="A1" sqref="A1:IV7"/>
    </sheetView>
  </sheetViews>
  <sheetFormatPr defaultColWidth="9.140625" defaultRowHeight="15"/>
  <cols>
    <col min="1" max="1" width="65.421875" style="4" customWidth="1"/>
    <col min="2" max="2" width="25.421875" style="5" customWidth="1"/>
    <col min="3" max="3" width="11.57421875" style="5" customWidth="1"/>
    <col min="4" max="4" width="13.28125" style="5" customWidth="1"/>
    <col min="5" max="5" width="11.7109375" style="5" customWidth="1"/>
    <col min="6" max="16384" width="8.8515625" style="5" customWidth="1"/>
  </cols>
  <sheetData>
    <row r="1" spans="1:5" ht="12.75">
      <c r="A1" s="97" t="s">
        <v>171</v>
      </c>
      <c r="B1" s="97"/>
      <c r="C1" s="97"/>
      <c r="D1" s="97"/>
      <c r="E1" s="97"/>
    </row>
    <row r="2" spans="1:5" ht="12.75">
      <c r="A2" s="97" t="s">
        <v>172</v>
      </c>
      <c r="B2" s="97"/>
      <c r="C2" s="97"/>
      <c r="D2" s="97"/>
      <c r="E2" s="97"/>
    </row>
    <row r="3" spans="1:5" ht="14.25" customHeight="1">
      <c r="A3" s="97" t="s">
        <v>173</v>
      </c>
      <c r="B3" s="97"/>
      <c r="C3" s="97"/>
      <c r="D3" s="97"/>
      <c r="E3" s="97"/>
    </row>
    <row r="4" spans="1:5" ht="14.25" customHeight="1">
      <c r="A4" s="97" t="s">
        <v>338</v>
      </c>
      <c r="B4" s="97"/>
      <c r="C4" s="97"/>
      <c r="D4" s="97"/>
      <c r="E4" s="97"/>
    </row>
    <row r="5" spans="1:5" ht="14.25" customHeight="1">
      <c r="A5" s="95" t="s">
        <v>174</v>
      </c>
      <c r="B5" s="95"/>
      <c r="C5" s="95"/>
      <c r="D5" s="95"/>
      <c r="E5" s="95"/>
    </row>
    <row r="6" spans="1:5" ht="14.25" customHeight="1">
      <c r="A6" s="95" t="s">
        <v>175</v>
      </c>
      <c r="B6" s="95"/>
      <c r="C6" s="95"/>
      <c r="D6" s="95"/>
      <c r="E6" s="95"/>
    </row>
    <row r="7" ht="12.75">
      <c r="A7" s="1"/>
    </row>
    <row r="8" spans="1:5" ht="33" customHeight="1">
      <c r="A8" s="96" t="s">
        <v>176</v>
      </c>
      <c r="B8" s="96"/>
      <c r="C8" s="96"/>
      <c r="D8" s="96"/>
      <c r="E8" s="96"/>
    </row>
    <row r="9" spans="1:5" ht="1.5" customHeight="1">
      <c r="A9" s="96"/>
      <c r="B9" s="96"/>
      <c r="C9" s="96"/>
      <c r="D9" s="96"/>
      <c r="E9" s="96"/>
    </row>
    <row r="10" spans="1:5" ht="12.75" customHeight="1">
      <c r="A10" s="12"/>
      <c r="B10" s="12"/>
      <c r="C10" s="12"/>
      <c r="D10" s="12"/>
      <c r="E10" s="12"/>
    </row>
    <row r="11" spans="1:5" ht="12.75" customHeight="1">
      <c r="A11" s="7"/>
      <c r="B11" s="7"/>
      <c r="C11" s="7"/>
      <c r="D11" s="7"/>
      <c r="E11" s="13" t="s">
        <v>177</v>
      </c>
    </row>
    <row r="12" spans="1:5" s="11" customFormat="1" ht="26.25">
      <c r="A12" s="8" t="s">
        <v>0</v>
      </c>
      <c r="B12" s="9" t="s">
        <v>1</v>
      </c>
      <c r="C12" s="10" t="s">
        <v>166</v>
      </c>
      <c r="D12" s="9" t="s">
        <v>161</v>
      </c>
      <c r="E12" s="9" t="s">
        <v>167</v>
      </c>
    </row>
    <row r="13" spans="1:5" s="11" customFormat="1" ht="12.75">
      <c r="A13" s="8" t="s">
        <v>178</v>
      </c>
      <c r="B13" s="9"/>
      <c r="C13" s="28">
        <f>C14+C111</f>
        <v>2028506.1000000003</v>
      </c>
      <c r="D13" s="28">
        <f>D14+D111</f>
        <v>1532826.5</v>
      </c>
      <c r="E13" s="28">
        <f>E14+E111</f>
        <v>1485003.5</v>
      </c>
    </row>
    <row r="14" spans="1:5" s="11" customFormat="1" ht="12.75">
      <c r="A14" s="15" t="s">
        <v>2</v>
      </c>
      <c r="B14" s="9" t="s">
        <v>3</v>
      </c>
      <c r="C14" s="28">
        <f>C15+C51</f>
        <v>360368</v>
      </c>
      <c r="D14" s="28">
        <f>D15+D51</f>
        <v>329074</v>
      </c>
      <c r="E14" s="28">
        <f>E15+E51</f>
        <v>334346</v>
      </c>
    </row>
    <row r="15" spans="1:5" s="11" customFormat="1" ht="12.75">
      <c r="A15" s="8" t="s">
        <v>4</v>
      </c>
      <c r="B15" s="9"/>
      <c r="C15" s="29">
        <f>C16+C21+C26+C31+C40+C49</f>
        <v>312896</v>
      </c>
      <c r="D15" s="29">
        <f>D16+D21+D26+D31+D40+D49</f>
        <v>294317</v>
      </c>
      <c r="E15" s="29">
        <f>E16+E21+E26+E31+E40+E49</f>
        <v>298953</v>
      </c>
    </row>
    <row r="16" spans="1:5" s="11" customFormat="1" ht="12.75">
      <c r="A16" s="8" t="s">
        <v>5</v>
      </c>
      <c r="B16" s="9" t="s">
        <v>6</v>
      </c>
      <c r="C16" s="66">
        <f>C17+C18+C19+C20</f>
        <v>233672</v>
      </c>
      <c r="D16" s="29">
        <f>D17+D18+D19+D20</f>
        <v>210080</v>
      </c>
      <c r="E16" s="29">
        <f>E17+E18+E19+E20</f>
        <v>209931</v>
      </c>
    </row>
    <row r="17" spans="1:5" s="6" customFormat="1" ht="54.75" customHeight="1">
      <c r="A17" s="60" t="s">
        <v>7</v>
      </c>
      <c r="B17" s="3" t="s">
        <v>8</v>
      </c>
      <c r="C17" s="61">
        <v>231597</v>
      </c>
      <c r="D17" s="30">
        <v>208793</v>
      </c>
      <c r="E17" s="30">
        <v>208645</v>
      </c>
    </row>
    <row r="18" spans="1:5" s="6" customFormat="1" ht="63" customHeight="1">
      <c r="A18" s="60" t="s">
        <v>359</v>
      </c>
      <c r="B18" s="3" t="s">
        <v>9</v>
      </c>
      <c r="C18" s="31">
        <v>61</v>
      </c>
      <c r="D18" s="30">
        <v>106</v>
      </c>
      <c r="E18" s="30">
        <v>105</v>
      </c>
    </row>
    <row r="19" spans="1:5" s="6" customFormat="1" ht="41.25" customHeight="1">
      <c r="A19" s="60" t="s">
        <v>10</v>
      </c>
      <c r="B19" s="3" t="s">
        <v>11</v>
      </c>
      <c r="C19" s="31">
        <v>1977</v>
      </c>
      <c r="D19" s="30">
        <v>1081</v>
      </c>
      <c r="E19" s="30">
        <v>1081</v>
      </c>
    </row>
    <row r="20" spans="1:5" s="6" customFormat="1" ht="66" customHeight="1">
      <c r="A20" s="60" t="s">
        <v>360</v>
      </c>
      <c r="B20" s="3" t="s">
        <v>12</v>
      </c>
      <c r="C20" s="30">
        <v>37</v>
      </c>
      <c r="D20" s="30">
        <v>100</v>
      </c>
      <c r="E20" s="30">
        <v>100</v>
      </c>
    </row>
    <row r="21" spans="1:5" s="11" customFormat="1" ht="26.25">
      <c r="A21" s="8" t="s">
        <v>13</v>
      </c>
      <c r="B21" s="9" t="s">
        <v>14</v>
      </c>
      <c r="C21" s="67">
        <f>C22+C23+C24+C25</f>
        <v>9159</v>
      </c>
      <c r="D21" s="28">
        <f>D22+D23+D24+D25</f>
        <v>10919</v>
      </c>
      <c r="E21" s="28">
        <f>E22+E23+E24+E25</f>
        <v>15636</v>
      </c>
    </row>
    <row r="22" spans="1:5" s="6" customFormat="1" ht="82.5" customHeight="1">
      <c r="A22" s="83" t="s">
        <v>362</v>
      </c>
      <c r="B22" s="14" t="s">
        <v>368</v>
      </c>
      <c r="C22" s="84">
        <v>4143</v>
      </c>
      <c r="D22" s="33">
        <v>3839</v>
      </c>
      <c r="E22" s="33">
        <v>5374</v>
      </c>
    </row>
    <row r="23" spans="1:5" s="6" customFormat="1" ht="92.25">
      <c r="A23" s="83" t="s">
        <v>361</v>
      </c>
      <c r="B23" s="14" t="s">
        <v>367</v>
      </c>
      <c r="C23" s="84">
        <v>31</v>
      </c>
      <c r="D23" s="33">
        <v>27</v>
      </c>
      <c r="E23" s="33">
        <v>38</v>
      </c>
    </row>
    <row r="24" spans="1:5" s="6" customFormat="1" ht="78.75">
      <c r="A24" s="83" t="s">
        <v>363</v>
      </c>
      <c r="B24" s="14" t="s">
        <v>366</v>
      </c>
      <c r="C24" s="84">
        <v>5534</v>
      </c>
      <c r="D24" s="33">
        <v>7653</v>
      </c>
      <c r="E24" s="33">
        <v>10924</v>
      </c>
    </row>
    <row r="25" spans="1:5" s="6" customFormat="1" ht="78.75">
      <c r="A25" s="83" t="s">
        <v>364</v>
      </c>
      <c r="B25" s="14" t="s">
        <v>365</v>
      </c>
      <c r="C25" s="84">
        <v>-549</v>
      </c>
      <c r="D25" s="33">
        <v>-600</v>
      </c>
      <c r="E25" s="33">
        <v>-700</v>
      </c>
    </row>
    <row r="26" spans="1:5" s="11" customFormat="1" ht="12.75">
      <c r="A26" s="8" t="s">
        <v>15</v>
      </c>
      <c r="B26" s="9" t="s">
        <v>16</v>
      </c>
      <c r="C26" s="67">
        <f>C27+C28+C29+C30</f>
        <v>36203</v>
      </c>
      <c r="D26" s="28">
        <f>D27+D28+D29+D30</f>
        <v>34687</v>
      </c>
      <c r="E26" s="28">
        <f>E27+E28+E29+E30</f>
        <v>34578</v>
      </c>
    </row>
    <row r="27" spans="1:5" s="6" customFormat="1" ht="26.25">
      <c r="A27" s="83" t="s">
        <v>165</v>
      </c>
      <c r="B27" s="89" t="s">
        <v>164</v>
      </c>
      <c r="C27" s="59">
        <v>15373</v>
      </c>
      <c r="D27" s="30">
        <v>10994</v>
      </c>
      <c r="E27" s="30">
        <v>11008</v>
      </c>
    </row>
    <row r="28" spans="1:5" s="6" customFormat="1" ht="12.75">
      <c r="A28" s="83" t="s">
        <v>17</v>
      </c>
      <c r="B28" s="14" t="s">
        <v>18</v>
      </c>
      <c r="C28" s="31">
        <v>20372</v>
      </c>
      <c r="D28" s="30">
        <v>23510</v>
      </c>
      <c r="E28" s="30">
        <v>23385</v>
      </c>
    </row>
    <row r="29" spans="1:5" s="6" customFormat="1" ht="12.75">
      <c r="A29" s="83" t="s">
        <v>19</v>
      </c>
      <c r="B29" s="14" t="s">
        <v>20</v>
      </c>
      <c r="C29" s="31">
        <v>0</v>
      </c>
      <c r="D29" s="30">
        <v>31</v>
      </c>
      <c r="E29" s="30">
        <v>32</v>
      </c>
    </row>
    <row r="30" spans="1:5" s="6" customFormat="1" ht="26.25">
      <c r="A30" s="83" t="s">
        <v>21</v>
      </c>
      <c r="B30" s="14" t="s">
        <v>22</v>
      </c>
      <c r="C30" s="31">
        <v>458</v>
      </c>
      <c r="D30" s="30">
        <v>152</v>
      </c>
      <c r="E30" s="30">
        <v>153</v>
      </c>
    </row>
    <row r="31" spans="1:5" s="11" customFormat="1" ht="12.75">
      <c r="A31" s="8" t="s">
        <v>23</v>
      </c>
      <c r="B31" s="9" t="s">
        <v>24</v>
      </c>
      <c r="C31" s="67">
        <f>C32+C34+C37</f>
        <v>23592</v>
      </c>
      <c r="D31" s="28">
        <f>D32+D34+D37</f>
        <v>28510</v>
      </c>
      <c r="E31" s="28">
        <f>E32+E34+E37</f>
        <v>28656</v>
      </c>
    </row>
    <row r="32" spans="1:5" s="6" customFormat="1" ht="12.75">
      <c r="A32" s="2" t="s">
        <v>25</v>
      </c>
      <c r="B32" s="3" t="s">
        <v>26</v>
      </c>
      <c r="C32" s="31">
        <v>4450</v>
      </c>
      <c r="D32" s="31">
        <f>D33</f>
        <v>3400</v>
      </c>
      <c r="E32" s="31">
        <f>E33</f>
        <v>3480</v>
      </c>
    </row>
    <row r="33" spans="1:5" s="6" customFormat="1" ht="30" customHeight="1">
      <c r="A33" s="2" t="s">
        <v>27</v>
      </c>
      <c r="B33" s="87" t="s">
        <v>28</v>
      </c>
      <c r="C33" s="59">
        <v>4450</v>
      </c>
      <c r="D33" s="30">
        <v>3400</v>
      </c>
      <c r="E33" s="30">
        <v>3480</v>
      </c>
    </row>
    <row r="34" spans="1:5" s="6" customFormat="1" ht="12.75">
      <c r="A34" s="2" t="s">
        <v>29</v>
      </c>
      <c r="B34" s="87" t="s">
        <v>343</v>
      </c>
      <c r="C34" s="59">
        <f>C35+C36</f>
        <v>1532</v>
      </c>
      <c r="D34" s="31">
        <f>D35+D36</f>
        <v>1510</v>
      </c>
      <c r="E34" s="31">
        <f>E35+E36</f>
        <v>1531</v>
      </c>
    </row>
    <row r="35" spans="1:5" s="6" customFormat="1" ht="12.75">
      <c r="A35" s="2" t="s">
        <v>30</v>
      </c>
      <c r="B35" s="87" t="s">
        <v>344</v>
      </c>
      <c r="C35" s="31">
        <v>335</v>
      </c>
      <c r="D35" s="30">
        <v>354</v>
      </c>
      <c r="E35" s="30">
        <v>356</v>
      </c>
    </row>
    <row r="36" spans="1:5" s="6" customFormat="1" ht="12.75">
      <c r="A36" s="2" t="s">
        <v>31</v>
      </c>
      <c r="B36" s="87" t="s">
        <v>345</v>
      </c>
      <c r="C36" s="31">
        <v>1197</v>
      </c>
      <c r="D36" s="30">
        <v>1156</v>
      </c>
      <c r="E36" s="30">
        <v>1175</v>
      </c>
    </row>
    <row r="37" spans="1:5" s="6" customFormat="1" ht="12.75">
      <c r="A37" s="2" t="s">
        <v>32</v>
      </c>
      <c r="B37" s="3" t="s">
        <v>33</v>
      </c>
      <c r="C37" s="59">
        <f>C38+C39</f>
        <v>17610</v>
      </c>
      <c r="D37" s="59">
        <f>D38+D39</f>
        <v>23600</v>
      </c>
      <c r="E37" s="59">
        <f>E38+E39</f>
        <v>23645</v>
      </c>
    </row>
    <row r="38" spans="1:5" s="6" customFormat="1" ht="26.25">
      <c r="A38" s="2" t="s">
        <v>36</v>
      </c>
      <c r="B38" s="3" t="s">
        <v>37</v>
      </c>
      <c r="C38" s="31">
        <v>13499</v>
      </c>
      <c r="D38" s="30">
        <v>18610</v>
      </c>
      <c r="E38" s="30">
        <v>18650</v>
      </c>
    </row>
    <row r="39" spans="1:5" s="6" customFormat="1" ht="26.25">
      <c r="A39" s="2" t="s">
        <v>34</v>
      </c>
      <c r="B39" s="3" t="s">
        <v>35</v>
      </c>
      <c r="C39" s="31">
        <v>4111</v>
      </c>
      <c r="D39" s="30">
        <v>4990</v>
      </c>
      <c r="E39" s="30">
        <v>4995</v>
      </c>
    </row>
    <row r="40" spans="1:5" s="11" customFormat="1" ht="12.75">
      <c r="A40" s="85" t="s">
        <v>38</v>
      </c>
      <c r="B40" s="86" t="s">
        <v>39</v>
      </c>
      <c r="C40" s="67">
        <f>C41+C43+C42</f>
        <v>10270</v>
      </c>
      <c r="D40" s="67">
        <f>D41+D43+D42</f>
        <v>10121</v>
      </c>
      <c r="E40" s="67">
        <f>E41+E43+E42</f>
        <v>10152</v>
      </c>
    </row>
    <row r="41" spans="1:5" s="6" customFormat="1" ht="39">
      <c r="A41" s="2" t="s">
        <v>47</v>
      </c>
      <c r="B41" s="3" t="s">
        <v>48</v>
      </c>
      <c r="C41" s="31">
        <v>6220</v>
      </c>
      <c r="D41" s="30">
        <v>6210</v>
      </c>
      <c r="E41" s="30">
        <v>6210</v>
      </c>
    </row>
    <row r="42" spans="1:5" s="6" customFormat="1" ht="39">
      <c r="A42" s="83" t="s">
        <v>169</v>
      </c>
      <c r="B42" s="14" t="s">
        <v>168</v>
      </c>
      <c r="C42" s="59">
        <v>7</v>
      </c>
      <c r="D42" s="31">
        <v>6</v>
      </c>
      <c r="E42" s="31">
        <v>7</v>
      </c>
    </row>
    <row r="43" spans="1:5" s="6" customFormat="1" ht="31.5" customHeight="1">
      <c r="A43" s="83" t="s">
        <v>40</v>
      </c>
      <c r="B43" s="14" t="s">
        <v>41</v>
      </c>
      <c r="C43" s="59">
        <f>C44+C45+C46+C47+C48</f>
        <v>4043</v>
      </c>
      <c r="D43" s="59">
        <f>D44+D45+D46+D47+D48</f>
        <v>3905</v>
      </c>
      <c r="E43" s="59">
        <f>E44+E45+E46+E47+E48</f>
        <v>3935</v>
      </c>
    </row>
    <row r="44" spans="1:5" s="6" customFormat="1" ht="62.25" customHeight="1">
      <c r="A44" s="83" t="s">
        <v>369</v>
      </c>
      <c r="B44" s="14" t="s">
        <v>42</v>
      </c>
      <c r="C44" s="31">
        <v>1</v>
      </c>
      <c r="D44" s="30">
        <v>5</v>
      </c>
      <c r="E44" s="30">
        <v>5</v>
      </c>
    </row>
    <row r="45" spans="1:5" s="6" customFormat="1" ht="39">
      <c r="A45" s="2" t="s">
        <v>45</v>
      </c>
      <c r="B45" s="3" t="s">
        <v>46</v>
      </c>
      <c r="C45" s="59">
        <v>2734</v>
      </c>
      <c r="D45" s="30">
        <v>3080</v>
      </c>
      <c r="E45" s="30">
        <v>3090</v>
      </c>
    </row>
    <row r="46" spans="1:5" s="6" customFormat="1" ht="44.25" customHeight="1">
      <c r="A46" s="2" t="s">
        <v>43</v>
      </c>
      <c r="B46" s="3" t="s">
        <v>44</v>
      </c>
      <c r="C46" s="31">
        <v>210</v>
      </c>
      <c r="D46" s="30">
        <v>220</v>
      </c>
      <c r="E46" s="30">
        <v>230</v>
      </c>
    </row>
    <row r="47" spans="1:5" s="6" customFormat="1" ht="63" customHeight="1">
      <c r="A47" s="2" t="s">
        <v>347</v>
      </c>
      <c r="B47" s="87" t="s">
        <v>346</v>
      </c>
      <c r="C47" s="31">
        <v>41</v>
      </c>
      <c r="D47" s="30">
        <v>30</v>
      </c>
      <c r="E47" s="30">
        <v>30</v>
      </c>
    </row>
    <row r="48" spans="1:5" s="6" customFormat="1" ht="66">
      <c r="A48" s="2" t="s">
        <v>163</v>
      </c>
      <c r="B48" s="3" t="s">
        <v>162</v>
      </c>
      <c r="C48" s="31">
        <v>1057</v>
      </c>
      <c r="D48" s="30">
        <v>570</v>
      </c>
      <c r="E48" s="30">
        <v>580</v>
      </c>
    </row>
    <row r="49" spans="1:5" s="6" customFormat="1" ht="26.25" hidden="1">
      <c r="A49" s="2" t="s">
        <v>49</v>
      </c>
      <c r="B49" s="3" t="s">
        <v>50</v>
      </c>
      <c r="C49" s="31">
        <f>C50</f>
        <v>0</v>
      </c>
      <c r="D49" s="31">
        <f>D50</f>
        <v>0</v>
      </c>
      <c r="E49" s="31">
        <f>E50</f>
        <v>0</v>
      </c>
    </row>
    <row r="50" spans="1:5" s="6" customFormat="1" ht="26.25" hidden="1">
      <c r="A50" s="2" t="s">
        <v>51</v>
      </c>
      <c r="B50" s="3" t="s">
        <v>52</v>
      </c>
      <c r="C50" s="31">
        <v>0</v>
      </c>
      <c r="D50" s="30">
        <v>0</v>
      </c>
      <c r="E50" s="30">
        <v>0</v>
      </c>
    </row>
    <row r="51" spans="1:5" s="11" customFormat="1" ht="26.25" customHeight="1">
      <c r="A51" s="8" t="s">
        <v>53</v>
      </c>
      <c r="B51" s="9"/>
      <c r="C51" s="32">
        <f>C52+C62+C69+C73+C79+C110</f>
        <v>47472</v>
      </c>
      <c r="D51" s="32">
        <f>D52+D62+D69+D73+D79+D110</f>
        <v>34757</v>
      </c>
      <c r="E51" s="32">
        <f>E52+E62+E69+E73+E79+E110</f>
        <v>35393</v>
      </c>
    </row>
    <row r="52" spans="1:5" s="11" customFormat="1" ht="26.25">
      <c r="A52" s="8" t="s">
        <v>54</v>
      </c>
      <c r="B52" s="9" t="s">
        <v>55</v>
      </c>
      <c r="C52" s="67">
        <f>C53+C58+C59</f>
        <v>24506</v>
      </c>
      <c r="D52" s="28">
        <f>D53+D58+D59</f>
        <v>26420</v>
      </c>
      <c r="E52" s="28">
        <f>E53+E58+E59</f>
        <v>27000</v>
      </c>
    </row>
    <row r="53" spans="1:5" s="6" customFormat="1" ht="63" customHeight="1">
      <c r="A53" s="2" t="s">
        <v>370</v>
      </c>
      <c r="B53" s="3" t="s">
        <v>56</v>
      </c>
      <c r="C53" s="31">
        <f>C54+C55+C56+C57</f>
        <v>23080</v>
      </c>
      <c r="D53" s="31">
        <f>D54+D55+D56+D57</f>
        <v>25485</v>
      </c>
      <c r="E53" s="31">
        <f>E54+E55+E56+E57</f>
        <v>26065</v>
      </c>
    </row>
    <row r="54" spans="1:5" s="6" customFormat="1" ht="59.25" customHeight="1">
      <c r="A54" s="2" t="s">
        <v>371</v>
      </c>
      <c r="B54" s="3" t="s">
        <v>57</v>
      </c>
      <c r="C54" s="31">
        <v>22098</v>
      </c>
      <c r="D54" s="30">
        <v>24616</v>
      </c>
      <c r="E54" s="30">
        <v>25320</v>
      </c>
    </row>
    <row r="55" spans="1:5" s="6" customFormat="1" ht="52.5">
      <c r="A55" s="2" t="s">
        <v>58</v>
      </c>
      <c r="B55" s="3" t="s">
        <v>59</v>
      </c>
      <c r="C55" s="31">
        <v>177</v>
      </c>
      <c r="D55" s="30">
        <v>229</v>
      </c>
      <c r="E55" s="30">
        <v>238</v>
      </c>
    </row>
    <row r="56" spans="1:5" s="6" customFormat="1" ht="52.5" hidden="1">
      <c r="A56" s="2" t="s">
        <v>60</v>
      </c>
      <c r="B56" s="3" t="s">
        <v>61</v>
      </c>
      <c r="C56" s="31">
        <v>0</v>
      </c>
      <c r="D56" s="30">
        <v>0</v>
      </c>
      <c r="E56" s="30">
        <v>0</v>
      </c>
    </row>
    <row r="57" spans="1:5" s="6" customFormat="1" ht="26.25">
      <c r="A57" s="2" t="s">
        <v>62</v>
      </c>
      <c r="B57" s="3" t="s">
        <v>63</v>
      </c>
      <c r="C57" s="31">
        <v>805</v>
      </c>
      <c r="D57" s="30">
        <v>640</v>
      </c>
      <c r="E57" s="30">
        <v>507</v>
      </c>
    </row>
    <row r="58" spans="1:5" s="6" customFormat="1" ht="39" hidden="1">
      <c r="A58" s="2" t="s">
        <v>64</v>
      </c>
      <c r="B58" s="3" t="s">
        <v>65</v>
      </c>
      <c r="C58" s="31">
        <v>0</v>
      </c>
      <c r="D58" s="30">
        <v>0</v>
      </c>
      <c r="E58" s="30">
        <v>0</v>
      </c>
    </row>
    <row r="59" spans="1:5" s="6" customFormat="1" ht="60" customHeight="1">
      <c r="A59" s="88" t="s">
        <v>372</v>
      </c>
      <c r="B59" s="3" t="s">
        <v>66</v>
      </c>
      <c r="C59" s="31">
        <f>C60+C61</f>
        <v>1426</v>
      </c>
      <c r="D59" s="31">
        <f>D60+D61</f>
        <v>935</v>
      </c>
      <c r="E59" s="31">
        <f>E60+E61</f>
        <v>935</v>
      </c>
    </row>
    <row r="60" spans="1:5" s="6" customFormat="1" ht="58.5" customHeight="1">
      <c r="A60" s="88" t="s">
        <v>67</v>
      </c>
      <c r="B60" s="3" t="s">
        <v>68</v>
      </c>
      <c r="C60" s="31">
        <v>1426</v>
      </c>
      <c r="D60" s="30">
        <v>927</v>
      </c>
      <c r="E60" s="30">
        <v>927</v>
      </c>
    </row>
    <row r="61" spans="1:5" s="6" customFormat="1" ht="34.5" customHeight="1">
      <c r="A61" s="88" t="s">
        <v>69</v>
      </c>
      <c r="B61" s="3" t="s">
        <v>70</v>
      </c>
      <c r="C61" s="31">
        <v>0</v>
      </c>
      <c r="D61" s="30">
        <v>8</v>
      </c>
      <c r="E61" s="30">
        <v>8</v>
      </c>
    </row>
    <row r="62" spans="1:5" s="11" customFormat="1" ht="12.75">
      <c r="A62" s="8" t="s">
        <v>71</v>
      </c>
      <c r="B62" s="9" t="s">
        <v>72</v>
      </c>
      <c r="C62" s="67">
        <f>C63</f>
        <v>1864</v>
      </c>
      <c r="D62" s="28">
        <f>D63</f>
        <v>1855</v>
      </c>
      <c r="E62" s="28">
        <f>E63</f>
        <v>1855</v>
      </c>
    </row>
    <row r="63" spans="1:5" s="6" customFormat="1" ht="12.75">
      <c r="A63" s="2" t="s">
        <v>73</v>
      </c>
      <c r="B63" s="3" t="s">
        <v>74</v>
      </c>
      <c r="C63" s="31">
        <f>C64+C65+C66+C67+C68</f>
        <v>1864</v>
      </c>
      <c r="D63" s="31">
        <f>D64+D65+D66+D67+D68</f>
        <v>1855</v>
      </c>
      <c r="E63" s="31">
        <f>E64+E65+E66+E67+E68</f>
        <v>1855</v>
      </c>
    </row>
    <row r="64" spans="1:5" s="6" customFormat="1" ht="26.25">
      <c r="A64" s="2" t="s">
        <v>75</v>
      </c>
      <c r="B64" s="3" t="s">
        <v>76</v>
      </c>
      <c r="C64" s="31">
        <v>1293</v>
      </c>
      <c r="D64" s="30">
        <v>1300</v>
      </c>
      <c r="E64" s="30">
        <v>1300</v>
      </c>
    </row>
    <row r="65" spans="1:5" s="6" customFormat="1" ht="26.25" hidden="1">
      <c r="A65" s="2" t="s">
        <v>77</v>
      </c>
      <c r="B65" s="3" t="s">
        <v>78</v>
      </c>
      <c r="C65" s="31">
        <v>0</v>
      </c>
      <c r="D65" s="30">
        <v>0</v>
      </c>
      <c r="E65" s="30">
        <v>0</v>
      </c>
    </row>
    <row r="66" spans="1:5" s="6" customFormat="1" ht="12.75">
      <c r="A66" s="2" t="s">
        <v>79</v>
      </c>
      <c r="B66" s="3" t="s">
        <v>80</v>
      </c>
      <c r="C66" s="31">
        <v>54</v>
      </c>
      <c r="D66" s="30">
        <v>417</v>
      </c>
      <c r="E66" s="30">
        <v>417</v>
      </c>
    </row>
    <row r="67" spans="1:5" s="6" customFormat="1" ht="12.75">
      <c r="A67" s="2" t="s">
        <v>81</v>
      </c>
      <c r="B67" s="3" t="s">
        <v>82</v>
      </c>
      <c r="C67" s="31">
        <v>517</v>
      </c>
      <c r="D67" s="30">
        <v>138</v>
      </c>
      <c r="E67" s="30">
        <v>138</v>
      </c>
    </row>
    <row r="68" spans="1:5" s="6" customFormat="1" ht="12.75">
      <c r="A68" s="2" t="s">
        <v>83</v>
      </c>
      <c r="B68" s="3" t="s">
        <v>84</v>
      </c>
      <c r="C68" s="31">
        <v>0</v>
      </c>
      <c r="D68" s="30">
        <v>0</v>
      </c>
      <c r="E68" s="30">
        <v>0</v>
      </c>
    </row>
    <row r="69" spans="1:5" s="11" customFormat="1" ht="26.25">
      <c r="A69" s="8" t="s">
        <v>85</v>
      </c>
      <c r="B69" s="9" t="s">
        <v>86</v>
      </c>
      <c r="C69" s="66">
        <f>C71+C72</f>
        <v>11929</v>
      </c>
      <c r="D69" s="29">
        <f>D71+D72</f>
        <v>650</v>
      </c>
      <c r="E69" s="29">
        <f>E71+E72</f>
        <v>650</v>
      </c>
    </row>
    <row r="70" spans="1:5" s="6" customFormat="1" ht="39" hidden="1">
      <c r="A70" s="2" t="s">
        <v>87</v>
      </c>
      <c r="B70" s="3" t="s">
        <v>88</v>
      </c>
      <c r="C70" s="31">
        <v>0</v>
      </c>
      <c r="D70" s="30">
        <v>0</v>
      </c>
      <c r="E70" s="30">
        <v>0</v>
      </c>
    </row>
    <row r="71" spans="1:5" s="6" customFormat="1" ht="29.25" customHeight="1">
      <c r="A71" s="2" t="s">
        <v>89</v>
      </c>
      <c r="B71" s="3" t="s">
        <v>90</v>
      </c>
      <c r="C71" s="31">
        <v>81</v>
      </c>
      <c r="D71" s="30">
        <v>27</v>
      </c>
      <c r="E71" s="30">
        <v>27</v>
      </c>
    </row>
    <row r="72" spans="1:5" s="6" customFormat="1" ht="12.75">
      <c r="A72" s="2" t="s">
        <v>91</v>
      </c>
      <c r="B72" s="3" t="s">
        <v>92</v>
      </c>
      <c r="C72" s="59">
        <v>11848</v>
      </c>
      <c r="D72" s="30">
        <v>623</v>
      </c>
      <c r="E72" s="30">
        <v>623</v>
      </c>
    </row>
    <row r="73" spans="1:5" s="11" customFormat="1" ht="12.75">
      <c r="A73" s="8" t="s">
        <v>93</v>
      </c>
      <c r="B73" s="9" t="s">
        <v>94</v>
      </c>
      <c r="C73" s="67">
        <f>C74+C75+C78</f>
        <v>1953</v>
      </c>
      <c r="D73" s="28">
        <f>D74+D75+D78</f>
        <v>891</v>
      </c>
      <c r="E73" s="28">
        <f>E74+E75+E78</f>
        <v>891</v>
      </c>
    </row>
    <row r="74" spans="1:5" s="6" customFormat="1" ht="12.75">
      <c r="A74" s="2" t="s">
        <v>95</v>
      </c>
      <c r="B74" s="3" t="s">
        <v>96</v>
      </c>
      <c r="C74" s="31">
        <v>784</v>
      </c>
      <c r="D74" s="30">
        <v>84</v>
      </c>
      <c r="E74" s="30">
        <v>84</v>
      </c>
    </row>
    <row r="75" spans="1:5" s="6" customFormat="1" ht="60" customHeight="1">
      <c r="A75" s="2" t="s">
        <v>97</v>
      </c>
      <c r="B75" s="3" t="s">
        <v>98</v>
      </c>
      <c r="C75" s="31">
        <v>171</v>
      </c>
      <c r="D75" s="31">
        <f>D76</f>
        <v>227</v>
      </c>
      <c r="E75" s="31">
        <f>E76</f>
        <v>227</v>
      </c>
    </row>
    <row r="76" spans="1:5" s="6" customFormat="1" ht="66">
      <c r="A76" s="2" t="s">
        <v>373</v>
      </c>
      <c r="B76" s="3" t="s">
        <v>99</v>
      </c>
      <c r="C76" s="31">
        <v>171</v>
      </c>
      <c r="D76" s="30">
        <v>227</v>
      </c>
      <c r="E76" s="30">
        <v>227</v>
      </c>
    </row>
    <row r="77" spans="1:5" s="6" customFormat="1" ht="66">
      <c r="A77" s="2" t="s">
        <v>374</v>
      </c>
      <c r="B77" s="3" t="s">
        <v>100</v>
      </c>
      <c r="C77" s="31">
        <v>171</v>
      </c>
      <c r="D77" s="30">
        <v>227</v>
      </c>
      <c r="E77" s="30">
        <v>227</v>
      </c>
    </row>
    <row r="78" spans="1:5" s="6" customFormat="1" ht="26.25">
      <c r="A78" s="2" t="s">
        <v>101</v>
      </c>
      <c r="B78" s="3" t="s">
        <v>102</v>
      </c>
      <c r="C78" s="31">
        <v>998</v>
      </c>
      <c r="D78" s="30">
        <v>580</v>
      </c>
      <c r="E78" s="30">
        <v>580</v>
      </c>
    </row>
    <row r="79" spans="1:5" s="11" customFormat="1" ht="12.75">
      <c r="A79" s="8" t="s">
        <v>103</v>
      </c>
      <c r="B79" s="9" t="s">
        <v>104</v>
      </c>
      <c r="C79" s="67">
        <f>C80+C83+C85+C86+C88+C91+C93+C98+C99+C102+C103+C104+C105+C106+C84</f>
        <v>6657</v>
      </c>
      <c r="D79" s="67">
        <f>D80+D83+D85+D86+D88+D91+D93+D98+D99+D102+D103+D104+D105+D106+D84</f>
        <v>4427</v>
      </c>
      <c r="E79" s="67">
        <f>E80+E83+E85+E86+E88+E91+E93+E98+E99+E102+E103+E104+E105+E106+E84</f>
        <v>4483</v>
      </c>
    </row>
    <row r="80" spans="1:5" s="6" customFormat="1" ht="26.25">
      <c r="A80" s="2" t="s">
        <v>105</v>
      </c>
      <c r="B80" s="3" t="s">
        <v>106</v>
      </c>
      <c r="C80" s="31">
        <f>C81+C82</f>
        <v>93</v>
      </c>
      <c r="D80" s="31">
        <f>D81+D82</f>
        <v>103</v>
      </c>
      <c r="E80" s="31">
        <f>E81+E82</f>
        <v>105</v>
      </c>
    </row>
    <row r="81" spans="1:5" s="6" customFormat="1" ht="52.5">
      <c r="A81" s="2" t="s">
        <v>107</v>
      </c>
      <c r="B81" s="3" t="s">
        <v>108</v>
      </c>
      <c r="C81" s="31">
        <v>63</v>
      </c>
      <c r="D81" s="30">
        <v>83</v>
      </c>
      <c r="E81" s="30">
        <v>85</v>
      </c>
    </row>
    <row r="82" spans="1:5" s="6" customFormat="1" ht="39">
      <c r="A82" s="2" t="s">
        <v>109</v>
      </c>
      <c r="B82" s="3" t="s">
        <v>110</v>
      </c>
      <c r="C82" s="31">
        <v>30</v>
      </c>
      <c r="D82" s="30">
        <v>20</v>
      </c>
      <c r="E82" s="30">
        <v>20</v>
      </c>
    </row>
    <row r="83" spans="1:5" s="6" customFormat="1" ht="39" hidden="1">
      <c r="A83" s="2" t="s">
        <v>111</v>
      </c>
      <c r="B83" s="3" t="s">
        <v>112</v>
      </c>
      <c r="C83" s="31">
        <v>0</v>
      </c>
      <c r="D83" s="30">
        <v>0</v>
      </c>
      <c r="E83" s="30">
        <v>0</v>
      </c>
    </row>
    <row r="84" spans="1:5" s="6" customFormat="1" ht="39">
      <c r="A84" s="2" t="s">
        <v>111</v>
      </c>
      <c r="B84" s="3" t="s">
        <v>356</v>
      </c>
      <c r="C84" s="31">
        <v>30</v>
      </c>
      <c r="D84" s="30">
        <v>0</v>
      </c>
      <c r="E84" s="30">
        <v>0</v>
      </c>
    </row>
    <row r="85" spans="1:5" s="6" customFormat="1" ht="39">
      <c r="A85" s="2" t="s">
        <v>113</v>
      </c>
      <c r="B85" s="3" t="s">
        <v>114</v>
      </c>
      <c r="C85" s="31">
        <v>403</v>
      </c>
      <c r="D85" s="30">
        <v>580</v>
      </c>
      <c r="E85" s="30">
        <v>595</v>
      </c>
    </row>
    <row r="86" spans="1:5" s="6" customFormat="1" ht="26.25" hidden="1">
      <c r="A86" s="2" t="s">
        <v>115</v>
      </c>
      <c r="B86" s="3" t="s">
        <v>116</v>
      </c>
      <c r="C86" s="31">
        <v>0</v>
      </c>
      <c r="D86" s="30">
        <v>0</v>
      </c>
      <c r="E86" s="30">
        <v>0</v>
      </c>
    </row>
    <row r="87" spans="1:5" s="6" customFormat="1" ht="39" hidden="1">
      <c r="A87" s="2" t="s">
        <v>117</v>
      </c>
      <c r="B87" s="3" t="s">
        <v>118</v>
      </c>
      <c r="C87" s="31">
        <v>0</v>
      </c>
      <c r="D87" s="30">
        <v>0</v>
      </c>
      <c r="E87" s="30">
        <v>0</v>
      </c>
    </row>
    <row r="88" spans="1:5" s="6" customFormat="1" ht="39" hidden="1">
      <c r="A88" s="2" t="s">
        <v>119</v>
      </c>
      <c r="B88" s="3" t="s">
        <v>120</v>
      </c>
      <c r="C88" s="31">
        <v>0</v>
      </c>
      <c r="D88" s="30">
        <v>0</v>
      </c>
      <c r="E88" s="30">
        <v>0</v>
      </c>
    </row>
    <row r="89" spans="1:5" s="6" customFormat="1" ht="52.5" hidden="1">
      <c r="A89" s="2" t="s">
        <v>121</v>
      </c>
      <c r="B89" s="3" t="s">
        <v>122</v>
      </c>
      <c r="C89" s="31">
        <v>0</v>
      </c>
      <c r="D89" s="30">
        <v>0</v>
      </c>
      <c r="E89" s="30">
        <v>0</v>
      </c>
    </row>
    <row r="90" spans="1:5" s="6" customFormat="1" ht="39" hidden="1">
      <c r="A90" s="2" t="s">
        <v>123</v>
      </c>
      <c r="B90" s="3" t="s">
        <v>124</v>
      </c>
      <c r="C90" s="31">
        <v>0</v>
      </c>
      <c r="D90" s="30">
        <v>0</v>
      </c>
      <c r="E90" s="30">
        <v>0</v>
      </c>
    </row>
    <row r="91" spans="1:5" s="6" customFormat="1" ht="78.75">
      <c r="A91" s="2" t="s">
        <v>375</v>
      </c>
      <c r="B91" s="3" t="s">
        <v>125</v>
      </c>
      <c r="C91" s="31">
        <v>103</v>
      </c>
      <c r="D91" s="31">
        <f>D94+D95</f>
        <v>125</v>
      </c>
      <c r="E91" s="31">
        <f>E94+E95</f>
        <v>128</v>
      </c>
    </row>
    <row r="92" spans="1:5" s="6" customFormat="1" ht="26.25" hidden="1">
      <c r="A92" s="2" t="s">
        <v>126</v>
      </c>
      <c r="B92" s="3" t="s">
        <v>127</v>
      </c>
      <c r="C92" s="31">
        <v>0</v>
      </c>
      <c r="D92" s="30">
        <v>0</v>
      </c>
      <c r="E92" s="30">
        <v>0</v>
      </c>
    </row>
    <row r="93" spans="1:5" s="6" customFormat="1" ht="60" customHeight="1">
      <c r="A93" s="2" t="s">
        <v>380</v>
      </c>
      <c r="B93" s="3" t="s">
        <v>381</v>
      </c>
      <c r="C93" s="31">
        <v>8</v>
      </c>
      <c r="D93" s="30">
        <v>0</v>
      </c>
      <c r="E93" s="30">
        <v>0</v>
      </c>
    </row>
    <row r="94" spans="1:5" s="6" customFormat="1" ht="24" customHeight="1">
      <c r="A94" s="2" t="s">
        <v>128</v>
      </c>
      <c r="B94" s="3" t="s">
        <v>129</v>
      </c>
      <c r="C94" s="31">
        <v>40</v>
      </c>
      <c r="D94" s="30">
        <v>65</v>
      </c>
      <c r="E94" s="30">
        <v>67</v>
      </c>
    </row>
    <row r="95" spans="1:5" s="6" customFormat="1" ht="26.25">
      <c r="A95" s="2" t="s">
        <v>130</v>
      </c>
      <c r="B95" s="3" t="s">
        <v>131</v>
      </c>
      <c r="C95" s="31">
        <v>60</v>
      </c>
      <c r="D95" s="30">
        <v>60</v>
      </c>
      <c r="E95" s="30">
        <v>61</v>
      </c>
    </row>
    <row r="96" spans="1:5" s="6" customFormat="1" ht="39" hidden="1">
      <c r="A96" s="2" t="s">
        <v>132</v>
      </c>
      <c r="B96" s="3" t="s">
        <v>133</v>
      </c>
      <c r="C96" s="31">
        <v>0</v>
      </c>
      <c r="D96" s="30">
        <v>0</v>
      </c>
      <c r="E96" s="30">
        <v>0</v>
      </c>
    </row>
    <row r="97" spans="1:5" s="6" customFormat="1" ht="26.25">
      <c r="A97" s="2" t="s">
        <v>358</v>
      </c>
      <c r="B97" s="3" t="s">
        <v>357</v>
      </c>
      <c r="C97" s="31">
        <v>3</v>
      </c>
      <c r="D97" s="30">
        <v>0</v>
      </c>
      <c r="E97" s="30">
        <v>0</v>
      </c>
    </row>
    <row r="98" spans="1:5" s="6" customFormat="1" ht="39">
      <c r="A98" s="2" t="s">
        <v>134</v>
      </c>
      <c r="B98" s="14" t="s">
        <v>135</v>
      </c>
      <c r="C98" s="31">
        <v>1378</v>
      </c>
      <c r="D98" s="33">
        <v>1008</v>
      </c>
      <c r="E98" s="33">
        <v>1018</v>
      </c>
    </row>
    <row r="99" spans="1:5" s="6" customFormat="1" ht="26.25">
      <c r="A99" s="2" t="s">
        <v>136</v>
      </c>
      <c r="B99" s="3" t="s">
        <v>137</v>
      </c>
      <c r="C99" s="31">
        <f>C101</f>
        <v>207</v>
      </c>
      <c r="D99" s="31">
        <f>D101</f>
        <v>50</v>
      </c>
      <c r="E99" s="31">
        <f>E101</f>
        <v>50</v>
      </c>
    </row>
    <row r="100" spans="1:5" s="6" customFormat="1" ht="39" hidden="1">
      <c r="A100" s="2" t="s">
        <v>138</v>
      </c>
      <c r="B100" s="3" t="s">
        <v>139</v>
      </c>
      <c r="C100" s="31">
        <v>0</v>
      </c>
      <c r="D100" s="30">
        <v>0</v>
      </c>
      <c r="E100" s="30">
        <v>0</v>
      </c>
    </row>
    <row r="101" spans="1:5" s="6" customFormat="1" ht="26.25">
      <c r="A101" s="2" t="s">
        <v>140</v>
      </c>
      <c r="B101" s="3" t="s">
        <v>141</v>
      </c>
      <c r="C101" s="31">
        <v>207</v>
      </c>
      <c r="D101" s="30">
        <v>50</v>
      </c>
      <c r="E101" s="30">
        <v>50</v>
      </c>
    </row>
    <row r="102" spans="1:5" s="6" customFormat="1" ht="39" hidden="1">
      <c r="A102" s="2" t="s">
        <v>142</v>
      </c>
      <c r="B102" s="3" t="s">
        <v>143</v>
      </c>
      <c r="C102" s="31">
        <v>0</v>
      </c>
      <c r="D102" s="30">
        <v>0</v>
      </c>
      <c r="E102" s="30">
        <v>0</v>
      </c>
    </row>
    <row r="103" spans="1:5" s="6" customFormat="1" ht="52.5">
      <c r="A103" s="2" t="s">
        <v>170</v>
      </c>
      <c r="B103" s="3" t="s">
        <v>144</v>
      </c>
      <c r="C103" s="31">
        <v>2436</v>
      </c>
      <c r="D103" s="30">
        <v>466</v>
      </c>
      <c r="E103" s="30">
        <v>485</v>
      </c>
    </row>
    <row r="104" spans="1:5" s="6" customFormat="1" ht="39">
      <c r="A104" s="2" t="s">
        <v>145</v>
      </c>
      <c r="B104" s="3" t="s">
        <v>146</v>
      </c>
      <c r="C104" s="31">
        <v>62</v>
      </c>
      <c r="D104" s="30">
        <v>33</v>
      </c>
      <c r="E104" s="30">
        <v>34</v>
      </c>
    </row>
    <row r="105" spans="1:5" s="6" customFormat="1" ht="39">
      <c r="A105" s="2" t="s">
        <v>147</v>
      </c>
      <c r="B105" s="3" t="s">
        <v>148</v>
      </c>
      <c r="C105" s="31">
        <v>105</v>
      </c>
      <c r="D105" s="30">
        <v>132</v>
      </c>
      <c r="E105" s="30">
        <v>133</v>
      </c>
    </row>
    <row r="106" spans="1:5" s="6" customFormat="1" ht="26.25">
      <c r="A106" s="2" t="s">
        <v>149</v>
      </c>
      <c r="B106" s="3" t="s">
        <v>150</v>
      </c>
      <c r="C106" s="31">
        <f>C107</f>
        <v>1832</v>
      </c>
      <c r="D106" s="31">
        <f>D107</f>
        <v>1930</v>
      </c>
      <c r="E106" s="31">
        <f>E107</f>
        <v>1935</v>
      </c>
    </row>
    <row r="107" spans="1:5" s="6" customFormat="1" ht="26.25">
      <c r="A107" s="2" t="s">
        <v>151</v>
      </c>
      <c r="B107" s="3" t="s">
        <v>152</v>
      </c>
      <c r="C107" s="31">
        <v>1832</v>
      </c>
      <c r="D107" s="30">
        <v>1930</v>
      </c>
      <c r="E107" s="30">
        <v>1935</v>
      </c>
    </row>
    <row r="108" spans="1:5" s="11" customFormat="1" ht="12.75">
      <c r="A108" s="8" t="s">
        <v>153</v>
      </c>
      <c r="B108" s="9" t="s">
        <v>154</v>
      </c>
      <c r="C108" s="67">
        <f>C109+C110</f>
        <v>563</v>
      </c>
      <c r="D108" s="28">
        <f>D109+D110</f>
        <v>514</v>
      </c>
      <c r="E108" s="28">
        <f>E109+E110</f>
        <v>514</v>
      </c>
    </row>
    <row r="109" spans="1:5" s="6" customFormat="1" ht="12.75" hidden="1">
      <c r="A109" s="2" t="s">
        <v>155</v>
      </c>
      <c r="B109" s="3" t="s">
        <v>156</v>
      </c>
      <c r="C109" s="31">
        <v>0</v>
      </c>
      <c r="D109" s="30">
        <v>0</v>
      </c>
      <c r="E109" s="30">
        <v>0</v>
      </c>
    </row>
    <row r="110" spans="1:5" s="6" customFormat="1" ht="12.75">
      <c r="A110" s="2" t="s">
        <v>157</v>
      </c>
      <c r="B110" s="3" t="s">
        <v>158</v>
      </c>
      <c r="C110" s="31">
        <v>563</v>
      </c>
      <c r="D110" s="30">
        <v>514</v>
      </c>
      <c r="E110" s="30">
        <v>514</v>
      </c>
    </row>
    <row r="111" spans="1:5" s="11" customFormat="1" ht="12.75">
      <c r="A111" s="16" t="s">
        <v>179</v>
      </c>
      <c r="B111" s="9" t="s">
        <v>159</v>
      </c>
      <c r="C111" s="35">
        <f>C112+C217</f>
        <v>1668138.1000000003</v>
      </c>
      <c r="D111" s="35">
        <f>D112+D217</f>
        <v>1203752.5</v>
      </c>
      <c r="E111" s="35">
        <f>E112+E217</f>
        <v>1150657.5</v>
      </c>
    </row>
    <row r="112" spans="1:5" s="6" customFormat="1" ht="26.25">
      <c r="A112" s="16" t="s">
        <v>180</v>
      </c>
      <c r="B112" s="9" t="s">
        <v>160</v>
      </c>
      <c r="C112" s="35">
        <f>C113+C118+C135+C212</f>
        <v>1666720.0000000002</v>
      </c>
      <c r="D112" s="38">
        <f>D113+D118+D135+D212</f>
        <v>1203106.5</v>
      </c>
      <c r="E112" s="35">
        <f>E113+E118+E135+E212</f>
        <v>1150007.5</v>
      </c>
    </row>
    <row r="113" spans="1:5" s="6" customFormat="1" ht="12.75">
      <c r="A113" s="16" t="s">
        <v>314</v>
      </c>
      <c r="B113" s="9" t="s">
        <v>315</v>
      </c>
      <c r="C113" s="35">
        <f>C114+C116</f>
        <v>460344</v>
      </c>
      <c r="D113" s="35">
        <f>D114+D116</f>
        <v>199530</v>
      </c>
      <c r="E113" s="35">
        <f>E114+E116</f>
        <v>164478</v>
      </c>
    </row>
    <row r="114" spans="1:5" s="6" customFormat="1" ht="12.75">
      <c r="A114" s="16" t="s">
        <v>258</v>
      </c>
      <c r="B114" s="9" t="s">
        <v>259</v>
      </c>
      <c r="C114" s="35">
        <f>C115</f>
        <v>440344</v>
      </c>
      <c r="D114" s="35">
        <f>D115</f>
        <v>199530</v>
      </c>
      <c r="E114" s="35">
        <f>E115</f>
        <v>164478</v>
      </c>
    </row>
    <row r="115" spans="1:5" s="6" customFormat="1" ht="26.25">
      <c r="A115" s="17" t="s">
        <v>181</v>
      </c>
      <c r="B115" s="3" t="s">
        <v>235</v>
      </c>
      <c r="C115" s="62">
        <v>440344</v>
      </c>
      <c r="D115" s="36">
        <v>199530</v>
      </c>
      <c r="E115" s="36">
        <v>164478</v>
      </c>
    </row>
    <row r="116" spans="1:5" s="11" customFormat="1" ht="33" customHeight="1">
      <c r="A116" s="92" t="s">
        <v>378</v>
      </c>
      <c r="B116" s="9" t="s">
        <v>379</v>
      </c>
      <c r="C116" s="69">
        <f>C117</f>
        <v>20000</v>
      </c>
      <c r="D116" s="69">
        <f>D117</f>
        <v>0</v>
      </c>
      <c r="E116" s="69">
        <f>E117</f>
        <v>0</v>
      </c>
    </row>
    <row r="117" spans="1:5" s="6" customFormat="1" ht="26.25">
      <c r="A117" s="91" t="s">
        <v>376</v>
      </c>
      <c r="B117" s="3" t="s">
        <v>377</v>
      </c>
      <c r="C117" s="62">
        <v>20000</v>
      </c>
      <c r="D117" s="36">
        <v>0</v>
      </c>
      <c r="E117" s="36">
        <v>0</v>
      </c>
    </row>
    <row r="118" spans="1:5" s="11" customFormat="1" ht="26.25">
      <c r="A118" s="16" t="s">
        <v>261</v>
      </c>
      <c r="B118" s="9" t="s">
        <v>260</v>
      </c>
      <c r="C118" s="35">
        <f>C119+C121+C123+C125+C127+C129+C131+C133</f>
        <v>282924.4</v>
      </c>
      <c r="D118" s="35">
        <f>D119+D121+D123+D125+D127+D129+D131+D133</f>
        <v>90438.4</v>
      </c>
      <c r="E118" s="35">
        <f>E119+E121+E123+E125+E127+E129+E131+E133</f>
        <v>68391.6</v>
      </c>
    </row>
    <row r="119" spans="1:5" s="11" customFormat="1" ht="45.75" customHeight="1">
      <c r="A119" s="16" t="s">
        <v>263</v>
      </c>
      <c r="B119" s="9" t="s">
        <v>264</v>
      </c>
      <c r="C119" s="69">
        <f>C120</f>
        <v>40000</v>
      </c>
      <c r="D119" s="35">
        <f>D120</f>
        <v>0</v>
      </c>
      <c r="E119" s="35">
        <f>E120</f>
        <v>0</v>
      </c>
    </row>
    <row r="120" spans="1:5" s="6" customFormat="1" ht="52.5">
      <c r="A120" s="41" t="s">
        <v>262</v>
      </c>
      <c r="B120" s="3" t="s">
        <v>265</v>
      </c>
      <c r="C120" s="36">
        <v>40000</v>
      </c>
      <c r="D120" s="36">
        <v>0</v>
      </c>
      <c r="E120" s="36">
        <v>0</v>
      </c>
    </row>
    <row r="121" spans="1:5" s="6" customFormat="1" ht="92.25">
      <c r="A121" s="72" t="s">
        <v>329</v>
      </c>
      <c r="B121" s="86" t="s">
        <v>316</v>
      </c>
      <c r="C121" s="38">
        <f>C122</f>
        <v>11481.5</v>
      </c>
      <c r="D121" s="38">
        <f>D122</f>
        <v>70512.5</v>
      </c>
      <c r="E121" s="38">
        <f>E122</f>
        <v>45609.8</v>
      </c>
    </row>
    <row r="122" spans="1:5" s="6" customFormat="1" ht="85.5" customHeight="1">
      <c r="A122" s="93" t="s">
        <v>339</v>
      </c>
      <c r="B122" s="14" t="s">
        <v>330</v>
      </c>
      <c r="C122" s="48">
        <v>11481.5</v>
      </c>
      <c r="D122" s="48">
        <v>70512.5</v>
      </c>
      <c r="E122" s="48">
        <v>45609.8</v>
      </c>
    </row>
    <row r="123" spans="1:5" s="6" customFormat="1" ht="69" customHeight="1">
      <c r="A123" s="72" t="s">
        <v>332</v>
      </c>
      <c r="B123" s="86" t="s">
        <v>317</v>
      </c>
      <c r="C123" s="38">
        <f>C124</f>
        <v>355.1</v>
      </c>
      <c r="D123" s="38">
        <f>D124</f>
        <v>9156.7</v>
      </c>
      <c r="E123" s="38">
        <f>E124</f>
        <v>8687.6</v>
      </c>
    </row>
    <row r="124" spans="1:5" s="6" customFormat="1" ht="66" customHeight="1">
      <c r="A124" s="73" t="s">
        <v>331</v>
      </c>
      <c r="B124" s="14" t="s">
        <v>333</v>
      </c>
      <c r="C124" s="48">
        <v>355.1</v>
      </c>
      <c r="D124" s="48">
        <v>9156.7</v>
      </c>
      <c r="E124" s="48">
        <f>1490.8+7196.8</f>
        <v>8687.6</v>
      </c>
    </row>
    <row r="125" spans="1:5" s="6" customFormat="1" ht="30" customHeight="1">
      <c r="A125" s="72" t="s">
        <v>335</v>
      </c>
      <c r="B125" s="70" t="s">
        <v>319</v>
      </c>
      <c r="C125" s="69">
        <f>C126</f>
        <v>1217.4</v>
      </c>
      <c r="D125" s="69">
        <f>D126</f>
        <v>0</v>
      </c>
      <c r="E125" s="69">
        <f>E126</f>
        <v>0</v>
      </c>
    </row>
    <row r="126" spans="1:5" s="6" customFormat="1" ht="26.25">
      <c r="A126" s="73" t="s">
        <v>318</v>
      </c>
      <c r="B126" s="71" t="s">
        <v>334</v>
      </c>
      <c r="C126" s="62">
        <v>1217.4</v>
      </c>
      <c r="D126" s="62">
        <v>0</v>
      </c>
      <c r="E126" s="62">
        <v>0</v>
      </c>
    </row>
    <row r="127" spans="1:5" s="11" customFormat="1" ht="60" customHeight="1">
      <c r="A127" s="72" t="s">
        <v>349</v>
      </c>
      <c r="B127" s="71" t="s">
        <v>348</v>
      </c>
      <c r="C127" s="69">
        <f>C128</f>
        <v>14561.2</v>
      </c>
      <c r="D127" s="69">
        <f>D128</f>
        <v>0</v>
      </c>
      <c r="E127" s="69">
        <f>E128</f>
        <v>0</v>
      </c>
    </row>
    <row r="128" spans="1:5" s="6" customFormat="1" ht="57.75" customHeight="1">
      <c r="A128" s="73" t="s">
        <v>350</v>
      </c>
      <c r="B128" s="71" t="s">
        <v>348</v>
      </c>
      <c r="C128" s="62">
        <v>14561.2</v>
      </c>
      <c r="D128" s="62">
        <v>0</v>
      </c>
      <c r="E128" s="62">
        <v>0</v>
      </c>
    </row>
    <row r="129" spans="1:5" s="6" customFormat="1" ht="26.25">
      <c r="A129" s="68" t="s">
        <v>340</v>
      </c>
      <c r="B129" s="9" t="s">
        <v>271</v>
      </c>
      <c r="C129" s="69">
        <f>C130</f>
        <v>17359.8</v>
      </c>
      <c r="D129" s="69">
        <f>D130</f>
        <v>0</v>
      </c>
      <c r="E129" s="69">
        <f>E130</f>
        <v>0</v>
      </c>
    </row>
    <row r="130" spans="1:5" s="6" customFormat="1" ht="26.25">
      <c r="A130" s="41" t="s">
        <v>320</v>
      </c>
      <c r="B130" s="3" t="s">
        <v>270</v>
      </c>
      <c r="C130" s="62">
        <v>17359.8</v>
      </c>
      <c r="D130" s="62">
        <v>0</v>
      </c>
      <c r="E130" s="62">
        <v>0</v>
      </c>
    </row>
    <row r="131" spans="1:5" s="6" customFormat="1" ht="30.75" customHeight="1">
      <c r="A131" s="80" t="s">
        <v>341</v>
      </c>
      <c r="B131" s="70" t="s">
        <v>321</v>
      </c>
      <c r="C131" s="69">
        <f>C132</f>
        <v>0</v>
      </c>
      <c r="D131" s="35">
        <f>D132</f>
        <v>6210</v>
      </c>
      <c r="E131" s="35">
        <f>E132</f>
        <v>0</v>
      </c>
    </row>
    <row r="132" spans="1:5" s="6" customFormat="1" ht="32.25" customHeight="1">
      <c r="A132" s="58" t="s">
        <v>342</v>
      </c>
      <c r="B132" s="71" t="s">
        <v>328</v>
      </c>
      <c r="C132" s="36">
        <v>0</v>
      </c>
      <c r="D132" s="36">
        <v>6210</v>
      </c>
      <c r="E132" s="36">
        <v>0</v>
      </c>
    </row>
    <row r="133" spans="1:5" s="11" customFormat="1" ht="12.75">
      <c r="A133" s="68" t="s">
        <v>266</v>
      </c>
      <c r="B133" s="9" t="s">
        <v>267</v>
      </c>
      <c r="C133" s="69">
        <f>C134</f>
        <v>197949.4</v>
      </c>
      <c r="D133" s="35">
        <f>D134</f>
        <v>4559.2</v>
      </c>
      <c r="E133" s="35">
        <f>E134</f>
        <v>14094.2</v>
      </c>
    </row>
    <row r="134" spans="1:5" s="6" customFormat="1" ht="12.75">
      <c r="A134" s="17" t="s">
        <v>268</v>
      </c>
      <c r="B134" s="3" t="s">
        <v>269</v>
      </c>
      <c r="C134" s="36">
        <v>197949.4</v>
      </c>
      <c r="D134" s="36">
        <v>4559.2</v>
      </c>
      <c r="E134" s="36">
        <v>14094.2</v>
      </c>
    </row>
    <row r="135" spans="1:5" s="44" customFormat="1" ht="12.75">
      <c r="A135" s="42" t="s">
        <v>257</v>
      </c>
      <c r="B135" s="43" t="s">
        <v>256</v>
      </c>
      <c r="C135" s="38">
        <f>C137+C139+C141+C185+C187+C189+C191+C193+C195+C197+C199+C201+C203+C205+C207+C209+C211+C182</f>
        <v>913557.9000000001</v>
      </c>
      <c r="D135" s="38">
        <f>D137+D139+D141+D185+D187+D189+D191+D193+D195+D197+D199+D201+D203+D205+D207+D209+D211+D182</f>
        <v>902427.5</v>
      </c>
      <c r="E135" s="38">
        <f>E137+E139+E141+E185+E187+E189+E191+E193+E195+E197+E199+E201+E203+E205+E207+E209+E211+E182</f>
        <v>906427.4</v>
      </c>
    </row>
    <row r="136" spans="1:5" s="49" customFormat="1" ht="45" customHeight="1">
      <c r="A136" s="42" t="s">
        <v>275</v>
      </c>
      <c r="B136" s="9" t="s">
        <v>274</v>
      </c>
      <c r="C136" s="38">
        <f>C137</f>
        <v>6657</v>
      </c>
      <c r="D136" s="38">
        <f>D137</f>
        <v>6522</v>
      </c>
      <c r="E136" s="38">
        <f>E137</f>
        <v>6522</v>
      </c>
    </row>
    <row r="137" spans="1:5" s="6" customFormat="1" ht="39">
      <c r="A137" s="17" t="s">
        <v>182</v>
      </c>
      <c r="B137" s="3" t="s">
        <v>236</v>
      </c>
      <c r="C137" s="36">
        <v>6657</v>
      </c>
      <c r="D137" s="36">
        <v>6522</v>
      </c>
      <c r="E137" s="36">
        <v>6522</v>
      </c>
    </row>
    <row r="138" spans="1:5" s="11" customFormat="1" ht="29.25" customHeight="1">
      <c r="A138" s="16" t="s">
        <v>277</v>
      </c>
      <c r="B138" s="34" t="s">
        <v>276</v>
      </c>
      <c r="C138" s="35">
        <f>C139</f>
        <v>34095</v>
      </c>
      <c r="D138" s="35">
        <f>D139</f>
        <v>32245</v>
      </c>
      <c r="E138" s="35">
        <f>E139</f>
        <v>32245</v>
      </c>
    </row>
    <row r="139" spans="1:5" ht="26.25">
      <c r="A139" s="17" t="s">
        <v>183</v>
      </c>
      <c r="B139" s="45" t="s">
        <v>237</v>
      </c>
      <c r="C139" s="36">
        <v>34095</v>
      </c>
      <c r="D139" s="36">
        <v>32245</v>
      </c>
      <c r="E139" s="36">
        <v>32245</v>
      </c>
    </row>
    <row r="140" spans="1:5" s="50" customFormat="1" ht="33" customHeight="1">
      <c r="A140" s="16" t="s">
        <v>279</v>
      </c>
      <c r="B140" s="39" t="s">
        <v>278</v>
      </c>
      <c r="C140" s="35">
        <f>C141</f>
        <v>747035.5000000001</v>
      </c>
      <c r="D140" s="35">
        <f>D141</f>
        <v>717538.6</v>
      </c>
      <c r="E140" s="35">
        <f>E141</f>
        <v>717563.6</v>
      </c>
    </row>
    <row r="141" spans="1:5" ht="26.25">
      <c r="A141" s="17" t="s">
        <v>238</v>
      </c>
      <c r="B141" s="40" t="s">
        <v>239</v>
      </c>
      <c r="C141" s="36">
        <f>C142+C143+C144+C145+C146+C147+C148+C149+C150+C151+C152+C153+C154+C155+C156+C157+C158+C159+C160+C161+C162+C163+C164+C165+C166+C167+C168+C169+C170+C171+C172+C173+C174+C175+C176+C177+C178+C179+C180+C181</f>
        <v>747035.5000000001</v>
      </c>
      <c r="D141" s="36">
        <f>D142+D143+D144+D145+D146+D147+D148+D149+D150+D151+D152+D153+D154+D155+D156+D157+D158+D159+D160+D161+D162+D163+D164+D165+D166+D167+D168+D169+D170+D171+D172+D173+D174+D175+D176+D177+D178+D179+D180+D181</f>
        <v>717538.6</v>
      </c>
      <c r="E141" s="36">
        <f>E142+E143+E144+E145+E146+E147+E148+E149+E150+E151+E152+E153+E154+E155+E156+E157+E158+E159+E160+E161+E162+E163+E164+E165+E166+E167+E168+E169+E170+E171+E172+E173+E174+E175+E176+E177+E178+E179+E180+E181</f>
        <v>717563.6</v>
      </c>
    </row>
    <row r="142" spans="1:5" ht="39">
      <c r="A142" s="18" t="s">
        <v>184</v>
      </c>
      <c r="B142" s="40" t="s">
        <v>239</v>
      </c>
      <c r="C142" s="37">
        <v>12029</v>
      </c>
      <c r="D142" s="37">
        <v>11329</v>
      </c>
      <c r="E142" s="37">
        <v>11329</v>
      </c>
    </row>
    <row r="143" spans="1:5" ht="26.25">
      <c r="A143" s="19" t="s">
        <v>185</v>
      </c>
      <c r="B143" s="40" t="s">
        <v>239</v>
      </c>
      <c r="C143" s="37">
        <v>2200</v>
      </c>
      <c r="D143" s="37">
        <v>2280</v>
      </c>
      <c r="E143" s="37">
        <v>2280</v>
      </c>
    </row>
    <row r="144" spans="1:5" ht="52.5">
      <c r="A144" s="18" t="s">
        <v>186</v>
      </c>
      <c r="B144" s="40" t="s">
        <v>239</v>
      </c>
      <c r="C144" s="37">
        <v>18756</v>
      </c>
      <c r="D144" s="74">
        <v>18646</v>
      </c>
      <c r="E144" s="37">
        <v>18646</v>
      </c>
    </row>
    <row r="145" spans="1:5" ht="105">
      <c r="A145" s="18" t="s">
        <v>187</v>
      </c>
      <c r="B145" s="40" t="s">
        <v>239</v>
      </c>
      <c r="C145" s="74">
        <v>660</v>
      </c>
      <c r="D145" s="37">
        <v>745</v>
      </c>
      <c r="E145" s="37">
        <v>745</v>
      </c>
    </row>
    <row r="146" spans="1:5" ht="39">
      <c r="A146" s="18" t="s">
        <v>188</v>
      </c>
      <c r="B146" s="40" t="s">
        <v>239</v>
      </c>
      <c r="C146" s="74">
        <v>674.9</v>
      </c>
      <c r="D146" s="37">
        <v>559.9</v>
      </c>
      <c r="E146" s="37">
        <v>559.9</v>
      </c>
    </row>
    <row r="147" spans="1:5" ht="39">
      <c r="A147" s="18" t="s">
        <v>189</v>
      </c>
      <c r="B147" s="40" t="s">
        <v>239</v>
      </c>
      <c r="C147" s="37">
        <v>3642</v>
      </c>
      <c r="D147" s="37">
        <v>5292</v>
      </c>
      <c r="E147" s="37">
        <f>D147</f>
        <v>5292</v>
      </c>
    </row>
    <row r="148" spans="1:5" ht="39">
      <c r="A148" s="20" t="s">
        <v>190</v>
      </c>
      <c r="B148" s="40" t="s">
        <v>239</v>
      </c>
      <c r="C148" s="37">
        <v>0</v>
      </c>
      <c r="D148" s="37">
        <v>2</v>
      </c>
      <c r="E148" s="37">
        <v>2</v>
      </c>
    </row>
    <row r="149" spans="1:5" ht="39">
      <c r="A149" s="18" t="s">
        <v>191</v>
      </c>
      <c r="B149" s="40" t="s">
        <v>239</v>
      </c>
      <c r="C149" s="37">
        <v>11760</v>
      </c>
      <c r="D149" s="37">
        <v>12413</v>
      </c>
      <c r="E149" s="37">
        <v>12413</v>
      </c>
    </row>
    <row r="150" spans="1:5" ht="39">
      <c r="A150" s="18" t="s">
        <v>192</v>
      </c>
      <c r="B150" s="40" t="s">
        <v>239</v>
      </c>
      <c r="C150" s="37">
        <v>226</v>
      </c>
      <c r="D150" s="37">
        <v>265.3</v>
      </c>
      <c r="E150" s="37">
        <v>265.3</v>
      </c>
    </row>
    <row r="151" spans="1:5" ht="39">
      <c r="A151" s="19" t="s">
        <v>193</v>
      </c>
      <c r="B151" s="40" t="s">
        <v>239</v>
      </c>
      <c r="C151" s="37">
        <f>13281-869</f>
        <v>12412</v>
      </c>
      <c r="D151" s="37">
        <v>13981</v>
      </c>
      <c r="E151" s="37">
        <v>13981</v>
      </c>
    </row>
    <row r="152" spans="1:5" ht="92.25">
      <c r="A152" s="18" t="s">
        <v>194</v>
      </c>
      <c r="B152" s="40" t="s">
        <v>239</v>
      </c>
      <c r="C152" s="37">
        <v>17.8</v>
      </c>
      <c r="D152" s="74">
        <f>29-29</f>
        <v>0</v>
      </c>
      <c r="E152" s="37">
        <f>29-29</f>
        <v>0</v>
      </c>
    </row>
    <row r="153" spans="1:5" ht="26.25">
      <c r="A153" s="19" t="s">
        <v>195</v>
      </c>
      <c r="B153" s="40" t="s">
        <v>239</v>
      </c>
      <c r="C153" s="37">
        <f>119-20.7</f>
        <v>98.3</v>
      </c>
      <c r="D153" s="37">
        <v>124</v>
      </c>
      <c r="E153" s="37">
        <v>129</v>
      </c>
    </row>
    <row r="154" spans="1:5" ht="39">
      <c r="A154" s="19" t="s">
        <v>196</v>
      </c>
      <c r="B154" s="40" t="s">
        <v>239</v>
      </c>
      <c r="C154" s="37">
        <f>-8+289.4</f>
        <v>281.4</v>
      </c>
      <c r="D154" s="37">
        <v>279</v>
      </c>
      <c r="E154" s="37">
        <v>279</v>
      </c>
    </row>
    <row r="155" spans="1:5" ht="39">
      <c r="A155" s="18" t="s">
        <v>197</v>
      </c>
      <c r="B155" s="40" t="s">
        <v>239</v>
      </c>
      <c r="C155" s="37">
        <f>-2+53</f>
        <v>51</v>
      </c>
      <c r="D155" s="37">
        <v>53</v>
      </c>
      <c r="E155" s="37">
        <v>53</v>
      </c>
    </row>
    <row r="156" spans="1:5" ht="56.25" customHeight="1">
      <c r="A156" s="90" t="s">
        <v>355</v>
      </c>
      <c r="B156" s="40" t="s">
        <v>239</v>
      </c>
      <c r="C156" s="37">
        <f>-36+360</f>
        <v>324</v>
      </c>
      <c r="D156" s="74">
        <v>715</v>
      </c>
      <c r="E156" s="37">
        <v>715</v>
      </c>
    </row>
    <row r="157" spans="1:5" ht="66">
      <c r="A157" s="18" t="s">
        <v>198</v>
      </c>
      <c r="B157" s="40" t="s">
        <v>239</v>
      </c>
      <c r="C157" s="37">
        <f>-56+449</f>
        <v>393</v>
      </c>
      <c r="D157" s="37">
        <v>288</v>
      </c>
      <c r="E157" s="37">
        <v>288</v>
      </c>
    </row>
    <row r="158" spans="1:5" ht="78.75">
      <c r="A158" s="18" t="s">
        <v>199</v>
      </c>
      <c r="B158" s="40" t="s">
        <v>239</v>
      </c>
      <c r="C158" s="37">
        <f>900+75030</f>
        <v>75930</v>
      </c>
      <c r="D158" s="37">
        <v>70130</v>
      </c>
      <c r="E158" s="37">
        <v>70130</v>
      </c>
    </row>
    <row r="159" spans="1:5" ht="39">
      <c r="A159" s="18" t="s">
        <v>200</v>
      </c>
      <c r="B159" s="40" t="s">
        <v>239</v>
      </c>
      <c r="C159" s="37">
        <v>78323.6</v>
      </c>
      <c r="D159" s="37">
        <v>77462.4</v>
      </c>
      <c r="E159" s="37">
        <f>D159</f>
        <v>77462.4</v>
      </c>
    </row>
    <row r="160" spans="1:5" ht="52.5">
      <c r="A160" s="18" t="s">
        <v>201</v>
      </c>
      <c r="B160" s="40" t="s">
        <v>239</v>
      </c>
      <c r="C160" s="37">
        <v>14844.9</v>
      </c>
      <c r="D160" s="74">
        <v>13244.9</v>
      </c>
      <c r="E160" s="37">
        <f>D160</f>
        <v>13244.9</v>
      </c>
    </row>
    <row r="161" spans="1:5" ht="66">
      <c r="A161" s="19" t="s">
        <v>202</v>
      </c>
      <c r="B161" s="40" t="s">
        <v>239</v>
      </c>
      <c r="C161" s="37">
        <f>-19+25</f>
        <v>6</v>
      </c>
      <c r="D161" s="37">
        <v>25</v>
      </c>
      <c r="E161" s="37">
        <v>25</v>
      </c>
    </row>
    <row r="162" spans="1:5" ht="26.25">
      <c r="A162" s="18" t="s">
        <v>203</v>
      </c>
      <c r="B162" s="40" t="s">
        <v>239</v>
      </c>
      <c r="C162" s="37">
        <v>19177.7</v>
      </c>
      <c r="D162" s="74">
        <v>19043.7</v>
      </c>
      <c r="E162" s="37">
        <f>D162</f>
        <v>19043.7</v>
      </c>
    </row>
    <row r="163" spans="1:5" ht="53.25" thickBot="1">
      <c r="A163" s="21" t="s">
        <v>204</v>
      </c>
      <c r="B163" s="40" t="s">
        <v>239</v>
      </c>
      <c r="C163" s="37">
        <f>-470+6473</f>
        <v>6003</v>
      </c>
      <c r="D163" s="74">
        <v>4911.8</v>
      </c>
      <c r="E163" s="37">
        <v>4911.8</v>
      </c>
    </row>
    <row r="164" spans="1:5" ht="39.75" thickBot="1">
      <c r="A164" s="22" t="s">
        <v>205</v>
      </c>
      <c r="B164" s="40" t="s">
        <v>239</v>
      </c>
      <c r="C164" s="37">
        <v>162501.9</v>
      </c>
      <c r="D164" s="37">
        <v>160350.9</v>
      </c>
      <c r="E164" s="37">
        <f>D164</f>
        <v>160350.9</v>
      </c>
    </row>
    <row r="165" spans="1:5" ht="27" thickBot="1">
      <c r="A165" s="23" t="s">
        <v>206</v>
      </c>
      <c r="B165" s="40" t="s">
        <v>239</v>
      </c>
      <c r="C165" s="37">
        <f>-1462+34490.5</f>
        <v>33028.5</v>
      </c>
      <c r="D165" s="37">
        <v>35285.6</v>
      </c>
      <c r="E165" s="37">
        <f>D165</f>
        <v>35285.6</v>
      </c>
    </row>
    <row r="166" spans="1:5" ht="53.25" thickBot="1">
      <c r="A166" s="23" t="s">
        <v>207</v>
      </c>
      <c r="B166" s="40" t="s">
        <v>239</v>
      </c>
      <c r="C166" s="37">
        <v>255071.8</v>
      </c>
      <c r="D166" s="74">
        <v>245135.8</v>
      </c>
      <c r="E166" s="37">
        <f>D166</f>
        <v>245135.8</v>
      </c>
    </row>
    <row r="167" spans="1:5" ht="27" thickBot="1">
      <c r="A167" s="23" t="s">
        <v>208</v>
      </c>
      <c r="B167" s="40" t="s">
        <v>239</v>
      </c>
      <c r="C167" s="37">
        <f>11.7+2440.7</f>
        <v>2452.3999999999996</v>
      </c>
      <c r="D167" s="37">
        <v>2440.7</v>
      </c>
      <c r="E167" s="37">
        <v>2440.7</v>
      </c>
    </row>
    <row r="168" spans="1:5" ht="12.75">
      <c r="A168" s="19" t="s">
        <v>209</v>
      </c>
      <c r="B168" s="40" t="s">
        <v>239</v>
      </c>
      <c r="C168" s="37">
        <v>1905.5</v>
      </c>
      <c r="D168" s="74">
        <v>547.4</v>
      </c>
      <c r="E168" s="37">
        <v>547.4</v>
      </c>
    </row>
    <row r="169" spans="1:5" ht="66">
      <c r="A169" s="19" t="s">
        <v>210</v>
      </c>
      <c r="B169" s="40" t="s">
        <v>239</v>
      </c>
      <c r="C169" s="37">
        <f>-199+1393.3</f>
        <v>1194.3</v>
      </c>
      <c r="D169" s="37">
        <v>2075</v>
      </c>
      <c r="E169" s="37">
        <v>2075</v>
      </c>
    </row>
    <row r="170" spans="1:5" ht="39">
      <c r="A170" s="19" t="s">
        <v>211</v>
      </c>
      <c r="B170" s="40" t="s">
        <v>239</v>
      </c>
      <c r="C170" s="37">
        <f>-18+108</f>
        <v>90</v>
      </c>
      <c r="D170" s="74">
        <v>90</v>
      </c>
      <c r="E170" s="37">
        <v>90</v>
      </c>
    </row>
    <row r="171" spans="1:5" ht="92.25">
      <c r="A171" s="46" t="s">
        <v>273</v>
      </c>
      <c r="B171" s="40" t="s">
        <v>239</v>
      </c>
      <c r="C171" s="37">
        <v>2325.4</v>
      </c>
      <c r="D171" s="37">
        <v>2325.4</v>
      </c>
      <c r="E171" s="37">
        <f>D171</f>
        <v>2325.4</v>
      </c>
    </row>
    <row r="172" spans="1:5" ht="39">
      <c r="A172" s="19" t="s">
        <v>212</v>
      </c>
      <c r="B172" s="40" t="s">
        <v>239</v>
      </c>
      <c r="C172" s="37">
        <f>-19+300</f>
        <v>281</v>
      </c>
      <c r="D172" s="37">
        <v>300</v>
      </c>
      <c r="E172" s="37">
        <v>300</v>
      </c>
    </row>
    <row r="173" spans="1:5" ht="12.75">
      <c r="A173" s="46" t="s">
        <v>336</v>
      </c>
      <c r="B173" s="76" t="s">
        <v>239</v>
      </c>
      <c r="C173" s="37">
        <v>2698</v>
      </c>
      <c r="D173" s="74">
        <v>2698</v>
      </c>
      <c r="E173" s="37">
        <v>2698</v>
      </c>
    </row>
    <row r="174" spans="1:5" ht="78.75">
      <c r="A174" s="47" t="s">
        <v>272</v>
      </c>
      <c r="B174" s="40" t="s">
        <v>239</v>
      </c>
      <c r="C174" s="37">
        <f>-100+150</f>
        <v>50</v>
      </c>
      <c r="D174" s="74">
        <v>50</v>
      </c>
      <c r="E174" s="37">
        <f>D174</f>
        <v>50</v>
      </c>
    </row>
    <row r="175" spans="1:5" ht="39">
      <c r="A175" s="24" t="s">
        <v>213</v>
      </c>
      <c r="B175" s="40" t="s">
        <v>239</v>
      </c>
      <c r="C175" s="37">
        <v>20043.1</v>
      </c>
      <c r="D175" s="37">
        <v>11025.2</v>
      </c>
      <c r="E175" s="37">
        <v>11025.2</v>
      </c>
    </row>
    <row r="176" spans="1:5" ht="26.25">
      <c r="A176" s="25" t="s">
        <v>214</v>
      </c>
      <c r="B176" s="40" t="s">
        <v>239</v>
      </c>
      <c r="C176" s="37">
        <f>467.6+5428.1</f>
        <v>5895.700000000001</v>
      </c>
      <c r="D176" s="74">
        <v>3249.6</v>
      </c>
      <c r="E176" s="37">
        <v>3249.6</v>
      </c>
    </row>
    <row r="177" spans="1:5" ht="26.25">
      <c r="A177" s="19" t="s">
        <v>215</v>
      </c>
      <c r="B177" s="40" t="s">
        <v>239</v>
      </c>
      <c r="C177" s="37">
        <v>19</v>
      </c>
      <c r="D177" s="37">
        <v>19</v>
      </c>
      <c r="E177" s="37">
        <v>19</v>
      </c>
    </row>
    <row r="178" spans="1:5" ht="26.25">
      <c r="A178" s="19" t="s">
        <v>216</v>
      </c>
      <c r="B178" s="40" t="s">
        <v>239</v>
      </c>
      <c r="C178" s="37">
        <v>41</v>
      </c>
      <c r="D178" s="37">
        <v>41</v>
      </c>
      <c r="E178" s="37">
        <v>41</v>
      </c>
    </row>
    <row r="179" spans="1:5" ht="12.75">
      <c r="A179" s="19" t="s">
        <v>217</v>
      </c>
      <c r="B179" s="40" t="s">
        <v>239</v>
      </c>
      <c r="C179" s="37">
        <f>-41.7+115</f>
        <v>73.3</v>
      </c>
      <c r="D179" s="37">
        <v>115</v>
      </c>
      <c r="E179" s="37">
        <v>115</v>
      </c>
    </row>
    <row r="180" spans="1:5" ht="39">
      <c r="A180" s="94" t="s">
        <v>382</v>
      </c>
      <c r="B180" s="40" t="s">
        <v>239</v>
      </c>
      <c r="C180" s="37">
        <v>1554</v>
      </c>
      <c r="D180" s="37">
        <v>0</v>
      </c>
      <c r="E180" s="37">
        <v>0</v>
      </c>
    </row>
    <row r="181" spans="1:5" ht="26.25">
      <c r="A181" s="26" t="s">
        <v>218</v>
      </c>
      <c r="B181" s="40" t="s">
        <v>239</v>
      </c>
      <c r="C181" s="37">
        <v>0</v>
      </c>
      <c r="D181" s="37">
        <v>0</v>
      </c>
      <c r="E181" s="37">
        <v>20</v>
      </c>
    </row>
    <row r="182" spans="1:5" ht="39">
      <c r="A182" s="65" t="s">
        <v>325</v>
      </c>
      <c r="B182" s="39" t="s">
        <v>326</v>
      </c>
      <c r="C182" s="75">
        <f>C183</f>
        <v>19275</v>
      </c>
      <c r="D182" s="53">
        <f>D183</f>
        <v>19275</v>
      </c>
      <c r="E182" s="53">
        <f>E183</f>
        <v>19275</v>
      </c>
    </row>
    <row r="183" spans="1:5" ht="39">
      <c r="A183" s="64" t="s">
        <v>325</v>
      </c>
      <c r="B183" s="40" t="s">
        <v>327</v>
      </c>
      <c r="C183" s="37">
        <v>19275</v>
      </c>
      <c r="D183" s="37">
        <v>19275</v>
      </c>
      <c r="E183" s="37">
        <v>19275</v>
      </c>
    </row>
    <row r="184" spans="1:5" s="50" customFormat="1" ht="63" customHeight="1">
      <c r="A184" s="52" t="s">
        <v>281</v>
      </c>
      <c r="B184" s="34" t="s">
        <v>280</v>
      </c>
      <c r="C184" s="53">
        <f>C185</f>
        <v>1404.2</v>
      </c>
      <c r="D184" s="53">
        <f>D185</f>
        <v>2289</v>
      </c>
      <c r="E184" s="53">
        <f>E185</f>
        <v>2289</v>
      </c>
    </row>
    <row r="185" spans="1:5" ht="52.5">
      <c r="A185" s="51" t="s">
        <v>219</v>
      </c>
      <c r="B185" s="45" t="s">
        <v>240</v>
      </c>
      <c r="C185" s="48">
        <f>-29+1433.2</f>
        <v>1404.2</v>
      </c>
      <c r="D185" s="48">
        <v>2289</v>
      </c>
      <c r="E185" s="48">
        <v>2289</v>
      </c>
    </row>
    <row r="186" spans="1:5" ht="60" customHeight="1">
      <c r="A186" s="27" t="s">
        <v>282</v>
      </c>
      <c r="B186" s="34" t="s">
        <v>283</v>
      </c>
      <c r="C186" s="38">
        <f>C187</f>
        <v>8586.4</v>
      </c>
      <c r="D186" s="38">
        <f>D187</f>
        <v>8929.9</v>
      </c>
      <c r="E186" s="38">
        <f>E187</f>
        <v>8929.9</v>
      </c>
    </row>
    <row r="187" spans="1:5" ht="39">
      <c r="A187" s="54" t="s">
        <v>220</v>
      </c>
      <c r="B187" s="6" t="s">
        <v>241</v>
      </c>
      <c r="C187" s="55">
        <v>8586.4</v>
      </c>
      <c r="D187" s="55">
        <v>8929.9</v>
      </c>
      <c r="E187" s="55">
        <v>8929.9</v>
      </c>
    </row>
    <row r="188" spans="1:5" s="50" customFormat="1" ht="55.5" customHeight="1">
      <c r="A188" s="56" t="s">
        <v>284</v>
      </c>
      <c r="B188" s="34" t="s">
        <v>285</v>
      </c>
      <c r="C188" s="57">
        <f>C189</f>
        <v>19722</v>
      </c>
      <c r="D188" s="57">
        <f>D189</f>
        <v>24830</v>
      </c>
      <c r="E188" s="57">
        <f>E189</f>
        <v>25821</v>
      </c>
    </row>
    <row r="189" spans="1:5" ht="39">
      <c r="A189" s="51" t="s">
        <v>221</v>
      </c>
      <c r="B189" s="45" t="s">
        <v>242</v>
      </c>
      <c r="C189" s="48">
        <v>19722</v>
      </c>
      <c r="D189" s="48">
        <v>24830</v>
      </c>
      <c r="E189" s="48">
        <v>25821</v>
      </c>
    </row>
    <row r="190" spans="1:5" s="50" customFormat="1" ht="29.25" customHeight="1">
      <c r="A190" s="27" t="s">
        <v>286</v>
      </c>
      <c r="B190" s="34" t="s">
        <v>287</v>
      </c>
      <c r="C190" s="38">
        <f>C191</f>
        <v>253.9</v>
      </c>
      <c r="D190" s="38">
        <f>D191</f>
        <v>253.9</v>
      </c>
      <c r="E190" s="38">
        <f>E191</f>
        <v>253.9</v>
      </c>
    </row>
    <row r="191" spans="1:5" ht="26.25">
      <c r="A191" s="51" t="s">
        <v>222</v>
      </c>
      <c r="B191" s="45" t="s">
        <v>243</v>
      </c>
      <c r="C191" s="48">
        <v>253.9</v>
      </c>
      <c r="D191" s="48">
        <v>253.9</v>
      </c>
      <c r="E191" s="48">
        <v>253.9</v>
      </c>
    </row>
    <row r="192" spans="1:5" s="50" customFormat="1" ht="39">
      <c r="A192" s="27" t="s">
        <v>308</v>
      </c>
      <c r="B192" s="34" t="s">
        <v>310</v>
      </c>
      <c r="C192" s="38">
        <f>C193</f>
        <v>10.5</v>
      </c>
      <c r="D192" s="38">
        <f>D193</f>
        <v>10.9</v>
      </c>
      <c r="E192" s="38">
        <f>E193</f>
        <v>11.2</v>
      </c>
    </row>
    <row r="193" spans="1:5" ht="40.5" customHeight="1">
      <c r="A193" s="51" t="s">
        <v>309</v>
      </c>
      <c r="B193" s="45" t="s">
        <v>311</v>
      </c>
      <c r="C193" s="48">
        <v>10.5</v>
      </c>
      <c r="D193" s="48">
        <v>10.9</v>
      </c>
      <c r="E193" s="48">
        <v>11.2</v>
      </c>
    </row>
    <row r="194" spans="1:5" s="50" customFormat="1" ht="44.25" customHeight="1">
      <c r="A194" s="27" t="s">
        <v>288</v>
      </c>
      <c r="B194" s="34" t="s">
        <v>289</v>
      </c>
      <c r="C194" s="38">
        <f>C195</f>
        <v>446.3</v>
      </c>
      <c r="D194" s="38">
        <f>D195</f>
        <v>498.2</v>
      </c>
      <c r="E194" s="38">
        <f>E195</f>
        <v>528.8</v>
      </c>
    </row>
    <row r="195" spans="1:5" ht="39">
      <c r="A195" s="51" t="s">
        <v>223</v>
      </c>
      <c r="B195" s="45" t="s">
        <v>244</v>
      </c>
      <c r="C195" s="48">
        <v>446.3</v>
      </c>
      <c r="D195" s="48">
        <v>498.2</v>
      </c>
      <c r="E195" s="48">
        <v>528.8</v>
      </c>
    </row>
    <row r="196" spans="1:5" s="50" customFormat="1" ht="52.5">
      <c r="A196" s="27" t="s">
        <v>290</v>
      </c>
      <c r="B196" s="34" t="s">
        <v>291</v>
      </c>
      <c r="C196" s="38">
        <f>C197</f>
        <v>0</v>
      </c>
      <c r="D196" s="38">
        <f>D197</f>
        <v>0</v>
      </c>
      <c r="E196" s="38">
        <f>E197</f>
        <v>629</v>
      </c>
    </row>
    <row r="197" spans="1:5" ht="52.5">
      <c r="A197" s="51" t="s">
        <v>224</v>
      </c>
      <c r="B197" s="45" t="s">
        <v>245</v>
      </c>
      <c r="C197" s="48">
        <v>0</v>
      </c>
      <c r="D197" s="48">
        <v>0</v>
      </c>
      <c r="E197" s="48">
        <v>629</v>
      </c>
    </row>
    <row r="198" spans="1:5" s="50" customFormat="1" ht="45" customHeight="1">
      <c r="A198" s="27" t="s">
        <v>293</v>
      </c>
      <c r="B198" s="34" t="s">
        <v>292</v>
      </c>
      <c r="C198" s="38">
        <f>C199</f>
        <v>6013.7</v>
      </c>
      <c r="D198" s="38">
        <f>D199</f>
        <v>5757</v>
      </c>
      <c r="E198" s="38">
        <f>E199</f>
        <v>5988</v>
      </c>
    </row>
    <row r="199" spans="1:5" ht="39">
      <c r="A199" s="51" t="s">
        <v>225</v>
      </c>
      <c r="B199" s="45" t="s">
        <v>246</v>
      </c>
      <c r="C199" s="48">
        <v>6013.7</v>
      </c>
      <c r="D199" s="48">
        <v>5757</v>
      </c>
      <c r="E199" s="48">
        <v>5988</v>
      </c>
    </row>
    <row r="200" spans="1:5" s="50" customFormat="1" ht="26.25">
      <c r="A200" s="27" t="s">
        <v>294</v>
      </c>
      <c r="B200" s="34" t="s">
        <v>295</v>
      </c>
      <c r="C200" s="38">
        <f>C201</f>
        <v>31281</v>
      </c>
      <c r="D200" s="38">
        <f>D201</f>
        <v>29081</v>
      </c>
      <c r="E200" s="38">
        <f>E201</f>
        <v>29081</v>
      </c>
    </row>
    <row r="201" spans="1:5" ht="26.25">
      <c r="A201" s="51" t="s">
        <v>226</v>
      </c>
      <c r="B201" s="45" t="s">
        <v>247</v>
      </c>
      <c r="C201" s="48">
        <v>31281</v>
      </c>
      <c r="D201" s="48">
        <v>29081</v>
      </c>
      <c r="E201" s="48">
        <v>29081</v>
      </c>
    </row>
    <row r="202" spans="1:5" s="50" customFormat="1" ht="33" customHeight="1">
      <c r="A202" s="27" t="s">
        <v>296</v>
      </c>
      <c r="B202" s="34" t="s">
        <v>299</v>
      </c>
      <c r="C202" s="38">
        <f>C203</f>
        <v>910</v>
      </c>
      <c r="D202" s="38">
        <f>D203</f>
        <v>730</v>
      </c>
      <c r="E202" s="38">
        <f>E203</f>
        <v>730</v>
      </c>
    </row>
    <row r="203" spans="1:5" ht="30" customHeight="1">
      <c r="A203" s="51" t="s">
        <v>227</v>
      </c>
      <c r="B203" s="45" t="s">
        <v>248</v>
      </c>
      <c r="C203" s="48">
        <v>910</v>
      </c>
      <c r="D203" s="48">
        <v>730</v>
      </c>
      <c r="E203" s="48">
        <v>730</v>
      </c>
    </row>
    <row r="204" spans="1:5" s="50" customFormat="1" ht="55.5" customHeight="1">
      <c r="A204" s="27" t="s">
        <v>297</v>
      </c>
      <c r="B204" s="34" t="s">
        <v>298</v>
      </c>
      <c r="C204" s="38">
        <f>C205</f>
        <v>290</v>
      </c>
      <c r="D204" s="38">
        <f>D205</f>
        <v>417</v>
      </c>
      <c r="E204" s="38">
        <f>E205</f>
        <v>433</v>
      </c>
    </row>
    <row r="205" spans="1:5" ht="52.5">
      <c r="A205" s="17" t="s">
        <v>228</v>
      </c>
      <c r="B205" s="45" t="s">
        <v>249</v>
      </c>
      <c r="C205" s="36">
        <v>290</v>
      </c>
      <c r="D205" s="36">
        <v>417</v>
      </c>
      <c r="E205" s="36">
        <v>433</v>
      </c>
    </row>
    <row r="206" spans="1:5" s="50" customFormat="1" ht="39">
      <c r="A206" s="16" t="s">
        <v>300</v>
      </c>
      <c r="B206" s="34" t="s">
        <v>301</v>
      </c>
      <c r="C206" s="35">
        <f>C207</f>
        <v>14.4</v>
      </c>
      <c r="D206" s="35">
        <f>D207</f>
        <v>13</v>
      </c>
      <c r="E206" s="35">
        <f>E207</f>
        <v>13</v>
      </c>
    </row>
    <row r="207" spans="1:5" ht="39">
      <c r="A207" s="17" t="s">
        <v>229</v>
      </c>
      <c r="B207" s="45" t="s">
        <v>250</v>
      </c>
      <c r="C207" s="36">
        <v>14.4</v>
      </c>
      <c r="D207" s="36">
        <v>13</v>
      </c>
      <c r="E207" s="36">
        <v>13</v>
      </c>
    </row>
    <row r="208" spans="1:5" s="50" customFormat="1" ht="66">
      <c r="A208" s="16" t="s">
        <v>302</v>
      </c>
      <c r="B208" s="34" t="s">
        <v>303</v>
      </c>
      <c r="C208" s="35">
        <f>C209</f>
        <v>26074</v>
      </c>
      <c r="D208" s="35">
        <f>D209</f>
        <v>33378</v>
      </c>
      <c r="E208" s="35">
        <f>E209</f>
        <v>34660</v>
      </c>
    </row>
    <row r="209" spans="1:5" ht="66">
      <c r="A209" s="17" t="s">
        <v>230</v>
      </c>
      <c r="B209" s="45" t="s">
        <v>251</v>
      </c>
      <c r="C209" s="36">
        <v>26074</v>
      </c>
      <c r="D209" s="36">
        <v>33378</v>
      </c>
      <c r="E209" s="36">
        <v>34660</v>
      </c>
    </row>
    <row r="210" spans="1:5" s="50" customFormat="1" ht="39">
      <c r="A210" s="16" t="s">
        <v>304</v>
      </c>
      <c r="B210" s="34" t="s">
        <v>305</v>
      </c>
      <c r="C210" s="35">
        <f>C211</f>
        <v>11489</v>
      </c>
      <c r="D210" s="35">
        <f>D211</f>
        <v>20659</v>
      </c>
      <c r="E210" s="35">
        <f>E211</f>
        <v>21454</v>
      </c>
    </row>
    <row r="211" spans="1:5" ht="39">
      <c r="A211" s="17" t="s">
        <v>231</v>
      </c>
      <c r="B211" s="45" t="s">
        <v>252</v>
      </c>
      <c r="C211" s="36">
        <v>11489</v>
      </c>
      <c r="D211" s="36">
        <v>20659</v>
      </c>
      <c r="E211" s="36">
        <v>21454</v>
      </c>
    </row>
    <row r="212" spans="1:5" s="50" customFormat="1" ht="12.75">
      <c r="A212" s="16" t="s">
        <v>312</v>
      </c>
      <c r="B212" s="34" t="s">
        <v>313</v>
      </c>
      <c r="C212" s="35">
        <f>C213+C215</f>
        <v>9893.699999999999</v>
      </c>
      <c r="D212" s="35">
        <f>D213+D215</f>
        <v>10710.6</v>
      </c>
      <c r="E212" s="35">
        <f>E213+E215</f>
        <v>10710.5</v>
      </c>
    </row>
    <row r="213" spans="1:5" s="50" customFormat="1" ht="39">
      <c r="A213" s="16" t="s">
        <v>306</v>
      </c>
      <c r="B213" s="34" t="s">
        <v>307</v>
      </c>
      <c r="C213" s="35">
        <f>C214</f>
        <v>9284.4</v>
      </c>
      <c r="D213" s="35">
        <f>D214</f>
        <v>10710.6</v>
      </c>
      <c r="E213" s="35">
        <f>E214</f>
        <v>10710.5</v>
      </c>
    </row>
    <row r="214" spans="1:5" ht="39">
      <c r="A214" s="17" t="s">
        <v>232</v>
      </c>
      <c r="B214" s="45" t="s">
        <v>253</v>
      </c>
      <c r="C214" s="36">
        <v>9284.4</v>
      </c>
      <c r="D214" s="36">
        <v>10710.6</v>
      </c>
      <c r="E214" s="36">
        <v>10710.5</v>
      </c>
    </row>
    <row r="215" spans="1:5" s="50" customFormat="1" ht="12.75">
      <c r="A215" s="16" t="s">
        <v>351</v>
      </c>
      <c r="B215" s="34" t="s">
        <v>352</v>
      </c>
      <c r="C215" s="35">
        <f>C216</f>
        <v>609.3</v>
      </c>
      <c r="D215" s="35">
        <f>D216</f>
        <v>0</v>
      </c>
      <c r="E215" s="35">
        <f>E216</f>
        <v>0</v>
      </c>
    </row>
    <row r="216" spans="1:5" ht="29.25" customHeight="1">
      <c r="A216" s="17" t="s">
        <v>353</v>
      </c>
      <c r="B216" s="45" t="s">
        <v>354</v>
      </c>
      <c r="C216" s="36">
        <v>609.3</v>
      </c>
      <c r="D216" s="36">
        <v>0</v>
      </c>
      <c r="E216" s="36">
        <v>0</v>
      </c>
    </row>
    <row r="217" spans="1:5" ht="12.75">
      <c r="A217" s="16" t="s">
        <v>233</v>
      </c>
      <c r="B217" s="34" t="s">
        <v>254</v>
      </c>
      <c r="C217" s="35">
        <f>C218</f>
        <v>1418.1</v>
      </c>
      <c r="D217" s="35">
        <f>D218</f>
        <v>646</v>
      </c>
      <c r="E217" s="35">
        <f>E218</f>
        <v>650</v>
      </c>
    </row>
    <row r="218" spans="1:5" ht="12.75">
      <c r="A218" s="17" t="s">
        <v>234</v>
      </c>
      <c r="B218" s="45" t="s">
        <v>255</v>
      </c>
      <c r="C218" s="36">
        <f>C219+C221</f>
        <v>1418.1</v>
      </c>
      <c r="D218" s="36">
        <f>D219+D221</f>
        <v>646</v>
      </c>
      <c r="E218" s="36">
        <f>E219+E221</f>
        <v>650</v>
      </c>
    </row>
    <row r="219" spans="1:5" ht="52.5">
      <c r="A219" s="77" t="s">
        <v>322</v>
      </c>
      <c r="B219" s="78" t="s">
        <v>323</v>
      </c>
      <c r="C219" s="78">
        <f>C220</f>
        <v>313.9</v>
      </c>
      <c r="D219" s="78">
        <f>D220</f>
        <v>0</v>
      </c>
      <c r="E219" s="78">
        <f>E220</f>
        <v>0</v>
      </c>
    </row>
    <row r="220" spans="1:5" ht="52.5">
      <c r="A220" s="82" t="s">
        <v>322</v>
      </c>
      <c r="B220" s="63" t="s">
        <v>324</v>
      </c>
      <c r="C220" s="63">
        <v>313.9</v>
      </c>
      <c r="D220" s="48">
        <v>0</v>
      </c>
      <c r="E220" s="48">
        <v>0</v>
      </c>
    </row>
    <row r="221" spans="1:5" ht="12.75">
      <c r="A221" s="79" t="s">
        <v>234</v>
      </c>
      <c r="B221" s="78" t="s">
        <v>337</v>
      </c>
      <c r="C221" s="78">
        <f>C222</f>
        <v>1104.2</v>
      </c>
      <c r="D221" s="78">
        <f>D222</f>
        <v>646</v>
      </c>
      <c r="E221" s="78">
        <f>E222</f>
        <v>650</v>
      </c>
    </row>
    <row r="222" spans="1:5" ht="12.75">
      <c r="A222" s="81" t="s">
        <v>234</v>
      </c>
      <c r="B222" s="63" t="s">
        <v>255</v>
      </c>
      <c r="C222" s="63">
        <f>1089.2+15</f>
        <v>1104.2</v>
      </c>
      <c r="D222" s="63">
        <v>646</v>
      </c>
      <c r="E222" s="63">
        <v>650</v>
      </c>
    </row>
  </sheetData>
  <sheetProtection/>
  <mergeCells count="7">
    <mergeCell ref="A6:E6"/>
    <mergeCell ref="A8:E9"/>
    <mergeCell ref="A1:E1"/>
    <mergeCell ref="A2:E2"/>
    <mergeCell ref="A3:E3"/>
    <mergeCell ref="A4:E4"/>
    <mergeCell ref="A5:E5"/>
  </mergeCells>
  <printOptions/>
  <pageMargins left="0.5905511811023623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Stoma</dc:creator>
  <cp:keywords/>
  <dc:description/>
  <cp:lastModifiedBy>Федорова Л.В.</cp:lastModifiedBy>
  <cp:lastPrinted>2019-06-21T02:19:28Z</cp:lastPrinted>
  <dcterms:created xsi:type="dcterms:W3CDTF">2017-11-08T02:52:36Z</dcterms:created>
  <dcterms:modified xsi:type="dcterms:W3CDTF">2020-01-10T09:02:30Z</dcterms:modified>
  <cp:category/>
  <cp:version/>
  <cp:contentType/>
  <cp:contentStatus/>
</cp:coreProperties>
</file>