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6" yWindow="180" windowWidth="17232" windowHeight="11712" activeTab="0"/>
  </bookViews>
  <sheets>
    <sheet name="прогноз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/>
  <calcPr fullCalcOnLoad="1" refMode="R1C1"/>
</workbook>
</file>

<file path=xl/sharedStrings.xml><?xml version="1.0" encoding="utf-8"?>
<sst xmlns="http://schemas.openxmlformats.org/spreadsheetml/2006/main" count="58" uniqueCount="44">
  <si>
    <t>Налоговые и неналоговые доходы</t>
  </si>
  <si>
    <t>Налог на доходы физических лиц</t>
  </si>
  <si>
    <t>Налоги на совокупный доход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</si>
  <si>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</si>
  <si>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</si>
  <si>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</si>
  <si>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</si>
  <si>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</si>
  <si>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</si>
  <si>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Итого доходов по муниципальному образованию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</si>
  <si>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</si>
  <si>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</si>
  <si>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</si>
  <si>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</si>
  <si>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</si>
  <si>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  и кинематография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</si>
  <si>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</si>
  <si>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</si>
  <si>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</si>
  <si>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</si>
  <si>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Итого расходов по муниципальному образованию</t>
  </si>
  <si>
    <t>Дефицит (-),  профицит (+)</t>
  </si>
  <si>
    <t>Налоги на товары (работы, услуги), реализуемые на территории Российской Федерации</t>
  </si>
  <si>
    <t>уд.вес (%)</t>
  </si>
  <si>
    <t xml:space="preserve">Наименование </t>
  </si>
  <si>
    <t>Сумма (тыс.руб.)</t>
  </si>
  <si>
    <t>Безвозмездные  поступления от других бюджетов бюджетной системы РФ</t>
  </si>
  <si>
    <t>Прочие неналоговые доходы</t>
  </si>
  <si>
    <t>Условно утвержденные расходы</t>
  </si>
  <si>
    <t>Безвозмездные поступления</t>
  </si>
  <si>
    <t>Субвенции бюджетам бюджетной системы Российской Федерации</t>
  </si>
  <si>
    <t>Дотации бюджетам бюджетной системы Российской Федерации</t>
  </si>
  <si>
    <t>2021 год</t>
  </si>
  <si>
    <t>Государственная пошлина</t>
  </si>
  <si>
    <t>2022 год</t>
  </si>
  <si>
    <t>Субсидии бюджетам бюджетной системы Российской Федерации (межбюджетные субсидии)</t>
  </si>
  <si>
    <t>Прочие безвозмездные поступления</t>
  </si>
  <si>
    <t>2023 год</t>
  </si>
  <si>
    <t>фактические данные за 2019 год</t>
  </si>
  <si>
    <t>оценка 2020 года</t>
  </si>
  <si>
    <t>Прогноз основных характеристик  бюджета Осинниковского городского округа  на 2021 год и на плановый период 2022и 2023 годов</t>
  </si>
  <si>
    <t>ВОЗВРАТ ОСТАТКОВ СУБСИДИЙ, СУБВЕНЦИЙ И ИНЫХ МЕЖБЮДЖЕТНЫХ ТРАНСФЕРТОВ, ИМЕЮЩИХ ЦЕЛЕВОЕ НАЗНАЧЕНИЕ, ПРОШЛЫХ ЛЕТ</t>
  </si>
  <si>
    <t>Иные межбюджетные трансферты</t>
  </si>
  <si>
    <t>Национальная оборона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</si>
</sst>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0.0%"/>
  </numFmts>
  <fonts count="47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justify" wrapText="1"/>
    </xf>
    <xf numFmtId="0" fontId="2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NumberFormat="1" applyFont="1" applyBorder="1" applyAlignment="1">
      <alignment horizontal="left" vertical="top" wrapText="1"/>
    </xf>
    <xf numFmtId="177" fontId="1" fillId="0" borderId="10" xfId="0" applyNumberFormat="1" applyFont="1" applyBorder="1" applyAlignment="1">
      <alignment horizontal="center" vertical="center"/>
    </xf>
    <xf numFmtId="176" fontId="1" fillId="0" borderId="10" xfId="0" applyNumberFormat="1" applyFont="1" applyBorder="1" applyAlignment="1">
      <alignment horizontal="center" vertical="center"/>
    </xf>
    <xf numFmtId="177" fontId="2" fillId="0" borderId="10" xfId="0" applyNumberFormat="1" applyFont="1" applyBorder="1" applyAlignment="1">
      <alignment horizontal="center" vertical="center"/>
    </xf>
    <xf numFmtId="177" fontId="2" fillId="33" borderId="10" xfId="0" applyNumberFormat="1" applyFont="1" applyFill="1" applyBorder="1" applyAlignment="1">
      <alignment horizontal="center" vertical="center" wrapText="1"/>
    </xf>
    <xf numFmtId="176" fontId="2" fillId="33" borderId="10" xfId="0" applyNumberFormat="1" applyFont="1" applyFill="1" applyBorder="1" applyAlignment="1">
      <alignment horizontal="center" vertical="center" wrapText="1"/>
    </xf>
    <xf numFmtId="0" fontId="1" fillId="33" borderId="0" xfId="0" applyFont="1" applyFill="1" applyAlignment="1">
      <alignment/>
    </xf>
    <xf numFmtId="177" fontId="2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176" fontId="1" fillId="0" borderId="10" xfId="0" applyNumberFormat="1" applyFont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justify" vertical="center" wrapText="1"/>
    </xf>
    <xf numFmtId="177" fontId="1" fillId="0" borderId="10" xfId="0" applyNumberFormat="1" applyFont="1" applyBorder="1" applyAlignment="1">
      <alignment horizontal="center" vertical="top"/>
    </xf>
    <xf numFmtId="177" fontId="2" fillId="0" borderId="10" xfId="0" applyNumberFormat="1" applyFont="1" applyBorder="1" applyAlignment="1">
      <alignment horizontal="center" vertical="top"/>
    </xf>
    <xf numFmtId="0" fontId="3" fillId="0" borderId="10" xfId="0" applyFont="1" applyBorder="1" applyAlignment="1">
      <alignment vertical="top" wrapText="1"/>
    </xf>
    <xf numFmtId="177" fontId="3" fillId="0" borderId="10" xfId="0" applyNumberFormat="1" applyFont="1" applyBorder="1" applyAlignment="1">
      <alignment horizontal="center" vertical="center" wrapText="1"/>
    </xf>
    <xf numFmtId="176" fontId="2" fillId="33" borderId="10" xfId="0" applyNumberFormat="1" applyFont="1" applyFill="1" applyBorder="1" applyAlignment="1">
      <alignment vertical="top" wrapText="1"/>
    </xf>
    <xf numFmtId="177" fontId="2" fillId="0" borderId="10" xfId="0" applyNumberFormat="1" applyFont="1" applyBorder="1" applyAlignment="1">
      <alignment vertical="center"/>
    </xf>
    <xf numFmtId="176" fontId="2" fillId="0" borderId="10" xfId="0" applyNumberFormat="1" applyFont="1" applyBorder="1" applyAlignment="1">
      <alignment vertical="center" wrapText="1"/>
    </xf>
    <xf numFmtId="177" fontId="1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2" fillId="33" borderId="10" xfId="0" applyFont="1" applyFill="1" applyBorder="1" applyAlignment="1">
      <alignment vertical="top" wrapText="1"/>
    </xf>
    <xf numFmtId="0" fontId="1" fillId="33" borderId="10" xfId="0" applyFont="1" applyFill="1" applyBorder="1" applyAlignment="1">
      <alignment vertical="top" wrapText="1"/>
    </xf>
    <xf numFmtId="0" fontId="1" fillId="33" borderId="10" xfId="0" applyFont="1" applyFill="1" applyBorder="1" applyAlignment="1">
      <alignment vertical="center"/>
    </xf>
    <xf numFmtId="176" fontId="1" fillId="33" borderId="10" xfId="0" applyNumberFormat="1" applyFont="1" applyFill="1" applyBorder="1" applyAlignment="1">
      <alignment vertical="center" wrapText="1"/>
    </xf>
    <xf numFmtId="177" fontId="1" fillId="33" borderId="10" xfId="0" applyNumberFormat="1" applyFont="1" applyFill="1" applyBorder="1" applyAlignment="1">
      <alignment vertical="center"/>
    </xf>
    <xf numFmtId="176" fontId="1" fillId="33" borderId="10" xfId="0" applyNumberFormat="1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/>
    </xf>
    <xf numFmtId="0" fontId="1" fillId="2" borderId="10" xfId="0" applyFont="1" applyFill="1" applyBorder="1" applyAlignment="1">
      <alignment vertical="top" wrapText="1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77" fontId="2" fillId="0" borderId="10" xfId="0" applyNumberFormat="1" applyFont="1" applyBorder="1" applyAlignment="1">
      <alignment horizontal="center" vertical="center" wrapText="1"/>
    </xf>
    <xf numFmtId="177" fontId="3" fillId="2" borderId="11" xfId="0" applyNumberFormat="1" applyFont="1" applyFill="1" applyBorder="1" applyAlignment="1">
      <alignment horizontal="center" vertical="center"/>
    </xf>
    <xf numFmtId="177" fontId="3" fillId="2" borderId="12" xfId="0" applyNumberFormat="1" applyFont="1" applyFill="1" applyBorder="1" applyAlignment="1">
      <alignment horizontal="center" vertical="center"/>
    </xf>
    <xf numFmtId="177" fontId="1" fillId="0" borderId="10" xfId="0" applyNumberFormat="1" applyFont="1" applyBorder="1" applyAlignment="1">
      <alignment horizontal="center" vertical="center" wrapText="1"/>
    </xf>
    <xf numFmtId="177" fontId="1" fillId="34" borderId="10" xfId="0" applyNumberFormat="1" applyFont="1" applyFill="1" applyBorder="1" applyAlignment="1">
      <alignment horizontal="center" vertical="center" wrapText="1"/>
    </xf>
    <xf numFmtId="0" fontId="46" fillId="33" borderId="10" xfId="0" applyNumberFormat="1" applyFont="1" applyFill="1" applyBorder="1" applyAlignment="1">
      <alignment wrapText="1"/>
    </xf>
    <xf numFmtId="177" fontId="2" fillId="33" borderId="10" xfId="0" applyNumberFormat="1" applyFont="1" applyFill="1" applyBorder="1" applyAlignment="1">
      <alignment horizontal="center" vertical="top" wrapText="1"/>
    </xf>
    <xf numFmtId="0" fontId="1" fillId="0" borderId="10" xfId="0" applyNumberFormat="1" applyFont="1" applyFill="1" applyBorder="1" applyAlignment="1">
      <alignment horizontal="left" vertical="top" wrapText="1"/>
    </xf>
    <xf numFmtId="177" fontId="1" fillId="0" borderId="10" xfId="0" applyNumberFormat="1" applyFont="1" applyBorder="1" applyAlignment="1">
      <alignment horizontal="center" vertical="top" wrapText="1"/>
    </xf>
    <xf numFmtId="177" fontId="1" fillId="33" borderId="10" xfId="0" applyNumberFormat="1" applyFont="1" applyFill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2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6;&#1077;&#1082;&#1090;%20&#1056;&#1077;&#1096;&#1077;&#1085;&#1080;&#1103;\&#1087;&#1088;&#1080;&#1083;&#1086;&#1078;&#1077;&#1085;&#1080;&#1077;%2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6;&#1077;&#1082;&#1090;%20&#1056;&#1077;&#1096;&#1077;&#1085;&#1080;&#1103;\&#1092;&#1082;&#1088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p\&#1080;&#1088;\2019\&#1041;&#1070;&#1044;&#1046;&#1045;&#1058;\&#1054;&#1058;&#1063;&#1045;&#1058;(&#1072;&#1076;&#1084;&#1080;&#1085;)\&#1047;&#1072;%202019\&#1055;&#1088;&#1080;&#1083;&#1086;&#1078;&#1077;&#1085;&#1080;&#1077;%20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p\&#1080;&#1088;\2019\&#1041;&#1070;&#1044;&#1046;&#1045;&#1058;\&#1054;&#1058;&#1063;&#1045;&#1058;(&#1072;&#1076;&#1084;&#1080;&#1085;)\&#1047;&#1072;%202019\&#1055;&#1088;&#1080;&#1083;&#1086;&#1078;&#1077;&#1085;&#1080;&#1077;%20%2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4;&#1077;&#1085;&#1082;&#1072;%20&#1086;&#1078;&#1080;&#1076;&#1072;&#1077;&#1084;&#1086;&#1075;&#1086;%20&#1080;&#1089;&#1087;&#1086;&#1083;&#1085;&#1077;&#1085;&#1080;&#1103;%20&#1073;&#1102;&#1076;&#1078;&#1077;&#1090;&#1072;%20&#1079;&#1072;%202020%20&#1075;&#1086;&#10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9">
          <cell r="C19">
            <v>245780</v>
          </cell>
          <cell r="D19">
            <v>246121</v>
          </cell>
          <cell r="E19">
            <v>247320</v>
          </cell>
        </row>
        <row r="24">
          <cell r="C24">
            <v>11357</v>
          </cell>
          <cell r="D24">
            <v>11359</v>
          </cell>
          <cell r="E24">
            <v>12009</v>
          </cell>
        </row>
        <row r="34">
          <cell r="C34">
            <v>24641</v>
          </cell>
          <cell r="D34">
            <v>21072</v>
          </cell>
          <cell r="E34">
            <v>21848</v>
          </cell>
        </row>
        <row r="47">
          <cell r="C47">
            <v>24965</v>
          </cell>
          <cell r="D47">
            <v>25110</v>
          </cell>
          <cell r="E47">
            <v>25210</v>
          </cell>
        </row>
        <row r="58">
          <cell r="C58">
            <v>8100</v>
          </cell>
          <cell r="D58">
            <v>8100</v>
          </cell>
          <cell r="E58">
            <v>8100</v>
          </cell>
        </row>
        <row r="64">
          <cell r="C64">
            <v>25333</v>
          </cell>
          <cell r="D64">
            <v>25866</v>
          </cell>
          <cell r="E64">
            <v>26324</v>
          </cell>
        </row>
        <row r="79">
          <cell r="C79">
            <v>2229</v>
          </cell>
          <cell r="D79">
            <v>2318</v>
          </cell>
          <cell r="E79">
            <v>2410</v>
          </cell>
        </row>
        <row r="88">
          <cell r="C88">
            <v>1100</v>
          </cell>
          <cell r="D88">
            <v>1150</v>
          </cell>
          <cell r="E88">
            <v>1200</v>
          </cell>
        </row>
        <row r="96">
          <cell r="C96">
            <v>636</v>
          </cell>
          <cell r="D96">
            <v>636</v>
          </cell>
          <cell r="E96">
            <v>636</v>
          </cell>
        </row>
        <row r="105">
          <cell r="C105">
            <v>313</v>
          </cell>
          <cell r="D105">
            <v>246</v>
          </cell>
          <cell r="E105">
            <v>248</v>
          </cell>
        </row>
        <row r="155">
          <cell r="C155">
            <v>514</v>
          </cell>
          <cell r="D155">
            <v>514</v>
          </cell>
          <cell r="E155">
            <v>514</v>
          </cell>
        </row>
        <row r="160">
          <cell r="C160">
            <v>224350</v>
          </cell>
          <cell r="D160">
            <v>156967</v>
          </cell>
          <cell r="E160">
            <v>140163</v>
          </cell>
        </row>
        <row r="165">
          <cell r="C165">
            <v>84191.2</v>
          </cell>
          <cell r="D165">
            <v>63072.69999999999</v>
          </cell>
          <cell r="E165">
            <v>68701.3</v>
          </cell>
        </row>
        <row r="200">
          <cell r="C200">
            <v>734121.9000000001</v>
          </cell>
          <cell r="D200">
            <v>735211</v>
          </cell>
          <cell r="E200">
            <v>734648.9</v>
          </cell>
        </row>
        <row r="271">
          <cell r="C271">
            <v>650</v>
          </cell>
          <cell r="D271">
            <v>353</v>
          </cell>
          <cell r="E271">
            <v>356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16">
          <cell r="E16">
            <v>13000</v>
          </cell>
          <cell r="F16">
            <v>25000</v>
          </cell>
        </row>
        <row r="17">
          <cell r="D17">
            <v>61785.5</v>
          </cell>
          <cell r="E17">
            <v>54118.2</v>
          </cell>
          <cell r="F17">
            <v>51582.1</v>
          </cell>
        </row>
        <row r="25">
          <cell r="D25">
            <v>8865.4</v>
          </cell>
          <cell r="E25">
            <v>6555.7</v>
          </cell>
          <cell r="F25">
            <v>6219.1</v>
          </cell>
        </row>
        <row r="28">
          <cell r="D28">
            <v>66567.4</v>
          </cell>
          <cell r="E28">
            <v>68512</v>
          </cell>
          <cell r="F28">
            <v>75872.5</v>
          </cell>
        </row>
        <row r="32">
          <cell r="D32">
            <v>296407.2</v>
          </cell>
          <cell r="E32">
            <v>256800.1</v>
          </cell>
          <cell r="F32">
            <v>256230.9</v>
          </cell>
        </row>
        <row r="37">
          <cell r="D37">
            <v>711403.4</v>
          </cell>
          <cell r="E37">
            <v>665815.8</v>
          </cell>
          <cell r="F37">
            <v>647188</v>
          </cell>
        </row>
        <row r="44">
          <cell r="D44">
            <v>73636.3</v>
          </cell>
          <cell r="E44">
            <v>59580.9</v>
          </cell>
          <cell r="F44">
            <v>56769.2</v>
          </cell>
        </row>
        <row r="47">
          <cell r="D47">
            <v>153268.4</v>
          </cell>
          <cell r="E47">
            <v>152546.2</v>
          </cell>
          <cell r="F47">
            <v>151451.1</v>
          </cell>
        </row>
        <row r="53">
          <cell r="D53">
            <v>28696.9</v>
          </cell>
          <cell r="E53">
            <v>23040.9</v>
          </cell>
          <cell r="F53">
            <v>21868</v>
          </cell>
        </row>
        <row r="56">
          <cell r="D56">
            <v>7833.4</v>
          </cell>
          <cell r="E56">
            <v>6572.6</v>
          </cell>
          <cell r="F56">
            <v>6235.1</v>
          </cell>
        </row>
        <row r="59">
          <cell r="D59">
            <v>141.6</v>
          </cell>
          <cell r="E59">
            <v>377.3</v>
          </cell>
          <cell r="F59">
            <v>140.7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0">
          <cell r="D10">
            <v>236902.59999999998</v>
          </cell>
        </row>
        <row r="17">
          <cell r="D17">
            <v>9099.8</v>
          </cell>
        </row>
        <row r="27">
          <cell r="D27">
            <v>36249.1733</v>
          </cell>
        </row>
        <row r="40">
          <cell r="D40">
            <v>24413.4</v>
          </cell>
        </row>
        <row r="51">
          <cell r="D51">
            <v>11246.2</v>
          </cell>
        </row>
        <row r="65">
          <cell r="D65">
            <v>24568.4</v>
          </cell>
        </row>
        <row r="78">
          <cell r="D78">
            <v>2003.19695</v>
          </cell>
        </row>
        <row r="86">
          <cell r="D86">
            <v>21605.8</v>
          </cell>
        </row>
        <row r="93">
          <cell r="D93">
            <v>1951</v>
          </cell>
        </row>
        <row r="102">
          <cell r="D102">
            <v>6677.1</v>
          </cell>
        </row>
        <row r="133">
          <cell r="D133">
            <v>460344</v>
          </cell>
        </row>
        <row r="138">
          <cell r="D138">
            <v>236428.03982</v>
          </cell>
        </row>
        <row r="153">
          <cell r="D153">
            <v>909198.1934999998</v>
          </cell>
        </row>
        <row r="227">
          <cell r="D227">
            <v>9867.199999999999</v>
          </cell>
        </row>
        <row r="232">
          <cell r="D232">
            <v>1418.1</v>
          </cell>
        </row>
        <row r="236">
          <cell r="D236">
            <v>-9269.53198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definedNames>
      <definedName name="Year1Sum" refersTo="=Лист1!$D$15"/>
    </definedNames>
    <sheetDataSet>
      <sheetData sheetId="0">
        <row r="15">
          <cell r="D15">
            <v>73474.29999999999</v>
          </cell>
        </row>
        <row r="23">
          <cell r="D23">
            <v>89.5</v>
          </cell>
        </row>
        <row r="25">
          <cell r="D25">
            <v>11313.5</v>
          </cell>
        </row>
        <row r="28">
          <cell r="D28">
            <v>162450.19999999998</v>
          </cell>
        </row>
        <row r="34">
          <cell r="D34">
            <v>166464.40000000002</v>
          </cell>
        </row>
        <row r="39">
          <cell r="D39">
            <v>953696.9</v>
          </cell>
        </row>
        <row r="46">
          <cell r="D46">
            <v>90724.79999999999</v>
          </cell>
        </row>
        <row r="49">
          <cell r="D49">
            <v>471978.9</v>
          </cell>
        </row>
        <row r="55">
          <cell r="D55">
            <v>33577.5</v>
          </cell>
        </row>
        <row r="59">
          <cell r="D59">
            <v>9929.5</v>
          </cell>
        </row>
        <row r="62">
          <cell r="D62">
            <v>24.7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"/>
      <sheetName val="Лист1"/>
    </sheetNames>
    <sheetDataSet>
      <sheetData sheetId="0">
        <row r="11">
          <cell r="F11">
            <v>247654</v>
          </cell>
        </row>
        <row r="12">
          <cell r="F12">
            <v>8936</v>
          </cell>
        </row>
        <row r="13">
          <cell r="F13">
            <v>31082</v>
          </cell>
        </row>
        <row r="18">
          <cell r="F18">
            <v>22024</v>
          </cell>
        </row>
        <row r="22">
          <cell r="F22">
            <v>8149</v>
          </cell>
        </row>
        <row r="23">
          <cell r="F23">
            <v>23655</v>
          </cell>
        </row>
        <row r="26">
          <cell r="F26">
            <v>2300</v>
          </cell>
        </row>
        <row r="27">
          <cell r="F27">
            <v>801</v>
          </cell>
        </row>
        <row r="30">
          <cell r="F30">
            <v>1119</v>
          </cell>
        </row>
        <row r="31">
          <cell r="F31">
            <v>1417</v>
          </cell>
        </row>
        <row r="32">
          <cell r="F32">
            <v>684</v>
          </cell>
        </row>
        <row r="36">
          <cell r="F36">
            <v>700265</v>
          </cell>
        </row>
        <row r="39">
          <cell r="F39">
            <v>220236.9</v>
          </cell>
        </row>
        <row r="40">
          <cell r="F40">
            <v>709357.1000000001</v>
          </cell>
        </row>
        <row r="41">
          <cell r="F41">
            <v>25477.8</v>
          </cell>
        </row>
        <row r="42">
          <cell r="F42">
            <v>7858.4</v>
          </cell>
        </row>
        <row r="43">
          <cell r="F43">
            <v>-159.9</v>
          </cell>
        </row>
        <row r="46">
          <cell r="F46">
            <v>71338.6</v>
          </cell>
        </row>
        <row r="47">
          <cell r="F47">
            <v>10670.8</v>
          </cell>
        </row>
        <row r="48">
          <cell r="F48">
            <v>133856</v>
          </cell>
        </row>
        <row r="49">
          <cell r="F49">
            <v>443024.4</v>
          </cell>
        </row>
        <row r="50">
          <cell r="F50">
            <v>971118.7</v>
          </cell>
        </row>
        <row r="51">
          <cell r="F51">
            <v>94752.8</v>
          </cell>
        </row>
        <row r="53">
          <cell r="F53">
            <v>238190.6</v>
          </cell>
        </row>
        <row r="54">
          <cell r="F54">
            <v>42634.8</v>
          </cell>
        </row>
        <row r="55">
          <cell r="F55">
            <v>9481</v>
          </cell>
        </row>
        <row r="56">
          <cell r="F56">
            <v>60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4"/>
  <sheetViews>
    <sheetView tabSelected="1" zoomScalePageLayoutView="0" workbookViewId="0" topLeftCell="A1">
      <selection activeCell="B44" sqref="B44:C44"/>
    </sheetView>
  </sheetViews>
  <sheetFormatPr defaultColWidth="9.00390625" defaultRowHeight="12.75"/>
  <cols>
    <col min="1" max="1" width="57.50390625" style="1" customWidth="1"/>
    <col min="2" max="2" width="13.25390625" style="1" customWidth="1"/>
    <col min="3" max="3" width="11.625" style="1" customWidth="1"/>
    <col min="4" max="4" width="12.875" style="1" customWidth="1"/>
    <col min="5" max="5" width="8.625" style="1" customWidth="1"/>
    <col min="6" max="6" width="13.00390625" style="1" customWidth="1"/>
    <col min="7" max="7" width="8.50390625" style="1" customWidth="1"/>
    <col min="8" max="8" width="13.125" style="1" customWidth="1"/>
    <col min="9" max="9" width="8.125" style="1" customWidth="1"/>
    <col min="10" max="16384" width="8.875" style="1" customWidth="1"/>
  </cols>
  <sheetData>
    <row r="1" spans="1:9" ht="15">
      <c r="A1" s="40" t="s">
        <v>40</v>
      </c>
      <c r="B1" s="40"/>
      <c r="C1" s="40"/>
      <c r="D1" s="41"/>
      <c r="E1" s="41"/>
      <c r="F1" s="41"/>
      <c r="G1" s="41"/>
      <c r="H1" s="41"/>
      <c r="I1" s="41"/>
    </row>
    <row r="2" spans="1:9" ht="21" customHeight="1">
      <c r="A2" s="41"/>
      <c r="B2" s="41"/>
      <c r="C2" s="41"/>
      <c r="D2" s="41"/>
      <c r="E2" s="41"/>
      <c r="F2" s="41"/>
      <c r="G2" s="41"/>
      <c r="H2" s="41"/>
      <c r="I2" s="41"/>
    </row>
    <row r="3" spans="1:5" ht="21" customHeight="1">
      <c r="A3" s="2"/>
      <c r="B3" s="2"/>
      <c r="C3" s="2"/>
      <c r="D3" s="2"/>
      <c r="E3" s="2"/>
    </row>
    <row r="4" spans="1:9" ht="21" customHeight="1">
      <c r="A4" s="37" t="s">
        <v>24</v>
      </c>
      <c r="B4" s="43" t="s">
        <v>38</v>
      </c>
      <c r="C4" s="43" t="s">
        <v>39</v>
      </c>
      <c r="D4" s="33" t="s">
        <v>32</v>
      </c>
      <c r="E4" s="33"/>
      <c r="F4" s="39" t="s">
        <v>34</v>
      </c>
      <c r="G4" s="39"/>
      <c r="H4" s="39" t="s">
        <v>37</v>
      </c>
      <c r="I4" s="39"/>
    </row>
    <row r="5" spans="1:9" ht="32.25" customHeight="1">
      <c r="A5" s="38"/>
      <c r="B5" s="42"/>
      <c r="C5" s="44"/>
      <c r="D5" s="34" t="s">
        <v>25</v>
      </c>
      <c r="E5" s="34" t="s">
        <v>23</v>
      </c>
      <c r="F5" s="34" t="s">
        <v>25</v>
      </c>
      <c r="G5" s="34" t="s">
        <v>23</v>
      </c>
      <c r="H5" s="34" t="s">
        <v>25</v>
      </c>
      <c r="I5" s="34" t="s">
        <v>23</v>
      </c>
    </row>
    <row r="6" spans="1:9" ht="15">
      <c r="A6" s="4" t="s">
        <v>0</v>
      </c>
      <c r="B6" s="45">
        <f>B7+B8+B9+B10+B11+B12+B13+B14+B15+B16+B17</f>
        <v>375279.27025</v>
      </c>
      <c r="C6" s="45">
        <f>C7+C8+C9+C10+C11+C12+C13+C14+C15+C16+C17</f>
        <v>347821</v>
      </c>
      <c r="D6" s="9">
        <f aca="true" t="shared" si="0" ref="D6:I6">D7+D8+D9+D10+D11+D12+D13+D14+D15+D16+D17</f>
        <v>344968</v>
      </c>
      <c r="E6" s="9">
        <f>D6/D28*100</f>
        <v>24.848569932991236</v>
      </c>
      <c r="F6" s="9">
        <f t="shared" si="0"/>
        <v>342492</v>
      </c>
      <c r="G6" s="9">
        <f t="shared" si="0"/>
        <v>26.38418723673455</v>
      </c>
      <c r="H6" s="9">
        <f t="shared" si="0"/>
        <v>345819</v>
      </c>
      <c r="I6" s="9">
        <f t="shared" si="0"/>
        <v>26.81415554550317</v>
      </c>
    </row>
    <row r="7" spans="1:9" ht="20.25" customHeight="1">
      <c r="A7" s="20" t="s">
        <v>1</v>
      </c>
      <c r="B7" s="21">
        <f>'[3]Лист1'!$D$10</f>
        <v>236902.59999999998</v>
      </c>
      <c r="C7" s="21">
        <f>'[5]справка'!$F$11</f>
        <v>247654</v>
      </c>
      <c r="D7" s="21">
        <f>'[1]Лист1'!$C$19</f>
        <v>245780</v>
      </c>
      <c r="E7" s="16">
        <f>D7/D28*100</f>
        <v>17.703907371497024</v>
      </c>
      <c r="F7" s="7">
        <f>'[1]Лист1'!$D$19</f>
        <v>246121</v>
      </c>
      <c r="G7" s="8">
        <f>F7/F28*100</f>
        <v>18.960158330391202</v>
      </c>
      <c r="H7" s="7">
        <f>'[1]Лист1'!$E$19</f>
        <v>247320</v>
      </c>
      <c r="I7" s="8">
        <f>H7/H28*100</f>
        <v>19.176728142507624</v>
      </c>
    </row>
    <row r="8" spans="1:9" ht="34.5" customHeight="1">
      <c r="A8" s="20" t="s">
        <v>22</v>
      </c>
      <c r="B8" s="21">
        <f>'[3]Лист1'!$D$17</f>
        <v>9099.8</v>
      </c>
      <c r="C8" s="21">
        <f>'[5]справка'!$F$12</f>
        <v>8936</v>
      </c>
      <c r="D8" s="21">
        <f>'[1]Лист1'!$C$24</f>
        <v>11357</v>
      </c>
      <c r="E8" s="16">
        <f>D8/D28*100</f>
        <v>0.8180619904715263</v>
      </c>
      <c r="F8" s="7">
        <f>'[1]Лист1'!$D$24</f>
        <v>11359</v>
      </c>
      <c r="G8" s="8">
        <f>F8/F28*100</f>
        <v>0.875051045928278</v>
      </c>
      <c r="H8" s="7">
        <f>'[1]Лист1'!$E$24</f>
        <v>12009</v>
      </c>
      <c r="I8" s="8">
        <f>H8/H28*100</f>
        <v>0.9311552978464097</v>
      </c>
    </row>
    <row r="9" spans="1:9" ht="21.75" customHeight="1">
      <c r="A9" s="20" t="s">
        <v>2</v>
      </c>
      <c r="B9" s="21">
        <f>'[3]Лист1'!$D$27</f>
        <v>36249.1733</v>
      </c>
      <c r="C9" s="21">
        <f>'[5]справка'!$F$13</f>
        <v>31082</v>
      </c>
      <c r="D9" s="7">
        <f>'[1]Лист1'!$C$34</f>
        <v>24641</v>
      </c>
      <c r="E9" s="16">
        <f>D9/D28*100</f>
        <v>1.7749287230086181</v>
      </c>
      <c r="F9" s="7">
        <f>'[1]Лист1'!$D$34</f>
        <v>21072</v>
      </c>
      <c r="G9" s="8">
        <f>F9/F28*100</f>
        <v>1.623300963095402</v>
      </c>
      <c r="H9" s="7">
        <f>'[1]Лист1'!$E$34</f>
        <v>21848</v>
      </c>
      <c r="I9" s="8">
        <f>H9/H28*100</f>
        <v>1.6940528726245616</v>
      </c>
    </row>
    <row r="10" spans="1:9" ht="15">
      <c r="A10" s="20" t="s">
        <v>3</v>
      </c>
      <c r="B10" s="21">
        <f>'[3]Лист1'!$D$40</f>
        <v>24413.4</v>
      </c>
      <c r="C10" s="21">
        <f>'[5]справка'!$F$18</f>
        <v>22024</v>
      </c>
      <c r="D10" s="7">
        <f>'[1]Лист1'!$C$47</f>
        <v>24965</v>
      </c>
      <c r="E10" s="16">
        <f>D10/D28*100</f>
        <v>1.7982669359973276</v>
      </c>
      <c r="F10" s="7">
        <f>'[1]Лист1'!$D$47</f>
        <v>25110</v>
      </c>
      <c r="G10" s="8">
        <f>F10/F28*100</f>
        <v>1.934372018950529</v>
      </c>
      <c r="H10" s="7">
        <f>'[1]Лист1'!$E$47</f>
        <v>25210</v>
      </c>
      <c r="I10" s="8">
        <f>H10/H28*100</f>
        <v>1.9547360361985167</v>
      </c>
    </row>
    <row r="11" spans="1:9" ht="17.25" customHeight="1">
      <c r="A11" s="20" t="s">
        <v>33</v>
      </c>
      <c r="B11" s="21">
        <f>'[3]Лист1'!$D$51</f>
        <v>11246.2</v>
      </c>
      <c r="C11" s="21">
        <f>'[5]справка'!$F$22</f>
        <v>8149</v>
      </c>
      <c r="D11" s="7">
        <f>'[1]Лист1'!$C$58</f>
        <v>8100</v>
      </c>
      <c r="E11" s="16">
        <f>D11/D28*100</f>
        <v>0.5834553247177391</v>
      </c>
      <c r="F11" s="7">
        <f>'[1]Лист1'!$D$58</f>
        <v>8100</v>
      </c>
      <c r="G11" s="8">
        <f>F11/F28*100</f>
        <v>0.6239909738550093</v>
      </c>
      <c r="H11" s="7">
        <f>'[1]Лист1'!$E$58</f>
        <v>8100</v>
      </c>
      <c r="I11" s="8">
        <f>H11/H28*100</f>
        <v>0.6280587819598566</v>
      </c>
    </row>
    <row r="12" spans="1:9" ht="38.25" customHeight="1">
      <c r="A12" s="20" t="s">
        <v>4</v>
      </c>
      <c r="B12" s="21">
        <f>'[3]Лист1'!$D$65</f>
        <v>24568.4</v>
      </c>
      <c r="C12" s="21">
        <f>'[5]справка'!$F$23</f>
        <v>23655</v>
      </c>
      <c r="D12" s="7">
        <f>'[1]Лист1'!$C$64</f>
        <v>25333</v>
      </c>
      <c r="E12" s="16">
        <f>D12/D28*100</f>
        <v>1.8247745359351215</v>
      </c>
      <c r="F12" s="7">
        <f>'[1]Лист1'!$D$64</f>
        <v>25866</v>
      </c>
      <c r="G12" s="8">
        <f>F12/F28*100</f>
        <v>1.9926111765103296</v>
      </c>
      <c r="H12" s="7">
        <f>'[1]Лист1'!$E$64</f>
        <v>26324</v>
      </c>
      <c r="I12" s="8">
        <f>H12/H28*100</f>
        <v>2.0411135032483045</v>
      </c>
    </row>
    <row r="13" spans="1:9" ht="23.25" customHeight="1">
      <c r="A13" s="20" t="s">
        <v>5</v>
      </c>
      <c r="B13" s="21">
        <f>'[3]Лист1'!$D$78</f>
        <v>2003.19695</v>
      </c>
      <c r="C13" s="21">
        <f>'[5]справка'!$F$26</f>
        <v>2300</v>
      </c>
      <c r="D13" s="7">
        <f>'[1]Лист1'!$C$79</f>
        <v>2229</v>
      </c>
      <c r="E13" s="16">
        <f>D13/D28*100</f>
        <v>0.16055826157973335</v>
      </c>
      <c r="F13" s="7">
        <f>'[1]Лист1'!$D$79</f>
        <v>2318</v>
      </c>
      <c r="G13" s="8">
        <f>F13/F28*100</f>
        <v>0.1785692688143101</v>
      </c>
      <c r="H13" s="7">
        <f>'[1]Лист1'!$E$79</f>
        <v>2410</v>
      </c>
      <c r="I13" s="8">
        <f>H13/H28*100</f>
        <v>0.18686687216336476</v>
      </c>
    </row>
    <row r="14" spans="1:9" ht="39.75" customHeight="1">
      <c r="A14" s="20" t="s">
        <v>6</v>
      </c>
      <c r="B14" s="21">
        <f>'[3]Лист1'!$D$86</f>
        <v>21605.8</v>
      </c>
      <c r="C14" s="21">
        <f>'[5]справка'!$F$27</f>
        <v>801</v>
      </c>
      <c r="D14" s="7">
        <f>'[1]Лист1'!$C$88</f>
        <v>1100</v>
      </c>
      <c r="E14" s="16">
        <f>D14/D28*100</f>
        <v>0.07923467372710037</v>
      </c>
      <c r="F14" s="7">
        <f>'[1]Лист1'!$D$88</f>
        <v>1150</v>
      </c>
      <c r="G14" s="8">
        <f>F14/F28*100</f>
        <v>0.08859131110287169</v>
      </c>
      <c r="H14" s="7">
        <f>'[1]Лист1'!$E$88</f>
        <v>1200</v>
      </c>
      <c r="I14" s="8">
        <f>H14/H28*100</f>
        <v>0.09304574547553432</v>
      </c>
    </row>
    <row r="15" spans="1:9" ht="33.75" customHeight="1">
      <c r="A15" s="20" t="s">
        <v>7</v>
      </c>
      <c r="B15" s="21">
        <f>'[3]Лист1'!$D$93</f>
        <v>1951</v>
      </c>
      <c r="C15" s="21">
        <f>'[5]справка'!$F$30</f>
        <v>1119</v>
      </c>
      <c r="D15" s="7">
        <f>'[1]Лист1'!$C$96</f>
        <v>636</v>
      </c>
      <c r="E15" s="16">
        <f>D15/D28*100</f>
        <v>0.045812047718578025</v>
      </c>
      <c r="F15" s="7">
        <f>'[1]Лист1'!$D$96</f>
        <v>636</v>
      </c>
      <c r="G15" s="8">
        <f>F15/F28*100</f>
        <v>0.048994846836022954</v>
      </c>
      <c r="H15" s="7">
        <f>'[1]Лист1'!$E$96</f>
        <v>636</v>
      </c>
      <c r="I15" s="8">
        <f>H15/H28*100</f>
        <v>0.04931424510203319</v>
      </c>
    </row>
    <row r="16" spans="1:9" ht="23.25" customHeight="1">
      <c r="A16" s="20" t="s">
        <v>8</v>
      </c>
      <c r="B16" s="21">
        <f>'[3]Лист1'!$D$102</f>
        <v>6677.1</v>
      </c>
      <c r="C16" s="21">
        <f>'[5]справка'!$F$31</f>
        <v>1417</v>
      </c>
      <c r="D16" s="7">
        <f>'[1]Лист1'!$C$105</f>
        <v>313</v>
      </c>
      <c r="E16" s="16">
        <f>D16/D28*100</f>
        <v>0.02254586625143856</v>
      </c>
      <c r="F16" s="7">
        <f>'[1]Лист1'!$D$105</f>
        <v>246</v>
      </c>
      <c r="G16" s="8">
        <f>F16/F28*100</f>
        <v>0.018950836983744727</v>
      </c>
      <c r="H16" s="7">
        <f>'[1]Лист1'!$E$105</f>
        <v>248</v>
      </c>
      <c r="I16" s="8">
        <f>H16/H28*100</f>
        <v>0.01922945406494376</v>
      </c>
    </row>
    <row r="17" spans="1:9" ht="23.25" customHeight="1">
      <c r="A17" s="20" t="s">
        <v>27</v>
      </c>
      <c r="B17" s="21">
        <v>562.6</v>
      </c>
      <c r="C17" s="21">
        <f>'[5]справка'!$F$32</f>
        <v>684</v>
      </c>
      <c r="D17" s="7">
        <f>'[1]Лист1'!$C$155</f>
        <v>514</v>
      </c>
      <c r="E17" s="16">
        <f>D17/D28*100</f>
        <v>0.0370242020870269</v>
      </c>
      <c r="F17" s="7">
        <f>'[1]Лист1'!$D$155</f>
        <v>514</v>
      </c>
      <c r="G17" s="8">
        <f>F17/F28*100</f>
        <v>0.039596464266848735</v>
      </c>
      <c r="H17" s="7">
        <f>'[1]Лист1'!$E$155</f>
        <v>514</v>
      </c>
      <c r="I17" s="8">
        <f>H17/H28*100</f>
        <v>0.039854594312020535</v>
      </c>
    </row>
    <row r="18" spans="1:9" ht="21" customHeight="1">
      <c r="A18" s="4" t="s">
        <v>29</v>
      </c>
      <c r="B18" s="45">
        <f>B19+B26+B27</f>
        <v>1607986.00134</v>
      </c>
      <c r="C18" s="45">
        <f>C19+C26+C27</f>
        <v>1663035.3</v>
      </c>
      <c r="D18" s="9">
        <f>D19+D26</f>
        <v>1043313.1000000001</v>
      </c>
      <c r="E18" s="9">
        <f>E19</f>
        <v>75.1046095779882</v>
      </c>
      <c r="F18" s="9">
        <f>F19+F26</f>
        <v>955603.7</v>
      </c>
      <c r="G18" s="9">
        <f>G19</f>
        <v>73.58861908255301</v>
      </c>
      <c r="H18" s="9">
        <f>H19+H26</f>
        <v>943869.2</v>
      </c>
      <c r="I18" s="9">
        <f>I19</f>
        <v>73.15824088333909</v>
      </c>
    </row>
    <row r="19" spans="1:9" ht="36.75" customHeight="1">
      <c r="A19" s="5" t="s">
        <v>26</v>
      </c>
      <c r="B19" s="48">
        <f>B20+B21+B24+B25</f>
        <v>1615837.4333199998</v>
      </c>
      <c r="C19" s="48">
        <f>C20+C21+C24+C25</f>
        <v>1655336.8</v>
      </c>
      <c r="D19" s="7">
        <f>D20+D21+D24</f>
        <v>1042663.1000000001</v>
      </c>
      <c r="E19" s="7">
        <f>D19/D28*100</f>
        <v>75.1046095779882</v>
      </c>
      <c r="F19" s="7">
        <f>F20+F21+F24</f>
        <v>955250.7</v>
      </c>
      <c r="G19" s="7">
        <f>F19/F28*100</f>
        <v>73.58861908255301</v>
      </c>
      <c r="H19" s="7">
        <f>H20+H21+H24</f>
        <v>943513.2</v>
      </c>
      <c r="I19" s="7">
        <f>H19/H28*100</f>
        <v>73.15824088333909</v>
      </c>
    </row>
    <row r="20" spans="1:9" ht="33.75" customHeight="1">
      <c r="A20" s="6" t="s">
        <v>31</v>
      </c>
      <c r="B20" s="48">
        <f>'[3]Лист1'!$D$133</f>
        <v>460344</v>
      </c>
      <c r="C20" s="48">
        <f>'[5]справка'!$F$36</f>
        <v>700265</v>
      </c>
      <c r="D20" s="7">
        <f>'[1]Лист1'!$C$160</f>
        <v>224350</v>
      </c>
      <c r="E20" s="16">
        <f>D20/D28*100</f>
        <v>16.16027186424997</v>
      </c>
      <c r="F20" s="7">
        <f>'[1]Лист1'!$D$160</f>
        <v>156967</v>
      </c>
      <c r="G20" s="8">
        <f>F20/F28*100</f>
        <v>12.092097678160401</v>
      </c>
      <c r="H20" s="7">
        <f>'[1]Лист1'!$E$160</f>
        <v>140163</v>
      </c>
      <c r="I20" s="8">
        <f>H20/H28*100</f>
        <v>10.867975685906098</v>
      </c>
    </row>
    <row r="21" spans="1:9" ht="33.75" customHeight="1">
      <c r="A21" s="6" t="s">
        <v>35</v>
      </c>
      <c r="B21" s="48">
        <f>'[3]Лист1'!$D$138</f>
        <v>236428.03982</v>
      </c>
      <c r="C21" s="48">
        <f>'[5]справка'!$F$39</f>
        <v>220236.9</v>
      </c>
      <c r="D21" s="7">
        <f>'[1]Лист1'!$C$165</f>
        <v>84191.2</v>
      </c>
      <c r="E21" s="16">
        <f>D21/D28*100</f>
        <v>6.0644202388118655</v>
      </c>
      <c r="F21" s="7">
        <f>'[1]Лист1'!$D$165</f>
        <v>63072.69999999999</v>
      </c>
      <c r="G21" s="8">
        <f>F21/F28*100</f>
        <v>4.858863641563561</v>
      </c>
      <c r="H21" s="7">
        <f>'[1]Лист1'!$E$165</f>
        <v>68701.3</v>
      </c>
      <c r="I21" s="8">
        <f>H21/H28*100</f>
        <v>5.326969728031939</v>
      </c>
    </row>
    <row r="22" spans="1:9" ht="33.75" customHeight="1">
      <c r="A22" s="37" t="s">
        <v>24</v>
      </c>
      <c r="B22" s="46"/>
      <c r="C22" s="35"/>
      <c r="D22" s="33" t="s">
        <v>32</v>
      </c>
      <c r="E22" s="33"/>
      <c r="F22" s="39" t="s">
        <v>34</v>
      </c>
      <c r="G22" s="39"/>
      <c r="H22" s="39" t="s">
        <v>37</v>
      </c>
      <c r="I22" s="39"/>
    </row>
    <row r="23" spans="1:9" ht="33.75" customHeight="1">
      <c r="A23" s="38"/>
      <c r="B23" s="47"/>
      <c r="C23" s="36"/>
      <c r="D23" s="34" t="s">
        <v>25</v>
      </c>
      <c r="E23" s="34" t="s">
        <v>23</v>
      </c>
      <c r="F23" s="34" t="s">
        <v>25</v>
      </c>
      <c r="G23" s="34" t="s">
        <v>23</v>
      </c>
      <c r="H23" s="34" t="s">
        <v>25</v>
      </c>
      <c r="I23" s="34" t="s">
        <v>23</v>
      </c>
    </row>
    <row r="24" spans="1:9" ht="34.5" customHeight="1">
      <c r="A24" s="17" t="s">
        <v>30</v>
      </c>
      <c r="B24" s="49">
        <f>'[3]Лист1'!$D$153</f>
        <v>909198.1934999998</v>
      </c>
      <c r="C24" s="49">
        <f>'[5]справка'!$F$40</f>
        <v>709357.1000000001</v>
      </c>
      <c r="D24" s="7">
        <f>'[1]Лист1'!$C$200</f>
        <v>734121.9000000001</v>
      </c>
      <c r="E24" s="16">
        <f>D24/D28*100</f>
        <v>52.87991747492637</v>
      </c>
      <c r="F24" s="7">
        <f>'[1]Лист1'!$D$200</f>
        <v>735211</v>
      </c>
      <c r="G24" s="8">
        <f>F24/F28*100</f>
        <v>56.63765776282904</v>
      </c>
      <c r="H24" s="7">
        <f>'[1]Лист1'!$E$200</f>
        <v>734648.9</v>
      </c>
      <c r="I24" s="8">
        <f>H24/H28*100</f>
        <v>56.963295469401054</v>
      </c>
    </row>
    <row r="25" spans="1:9" ht="19.5" customHeight="1">
      <c r="A25" s="17" t="s">
        <v>42</v>
      </c>
      <c r="B25" s="49">
        <f>'[3]Лист1'!$D$227</f>
        <v>9867.199999999999</v>
      </c>
      <c r="C25" s="49">
        <f>'[5]справка'!$F$41</f>
        <v>25477.8</v>
      </c>
      <c r="D25" s="7"/>
      <c r="E25" s="16"/>
      <c r="F25" s="7"/>
      <c r="G25" s="8"/>
      <c r="H25" s="7"/>
      <c r="I25" s="8"/>
    </row>
    <row r="26" spans="1:9" ht="15">
      <c r="A26" s="5" t="s">
        <v>36</v>
      </c>
      <c r="B26" s="48">
        <f>'[3]Лист1'!$D$232</f>
        <v>1418.1</v>
      </c>
      <c r="C26" s="53">
        <f>'[5]справка'!$F$42</f>
        <v>7858.4</v>
      </c>
      <c r="D26" s="7">
        <f>'[1]Лист1'!$C$271</f>
        <v>650</v>
      </c>
      <c r="E26" s="16">
        <f>D26/D28*100</f>
        <v>0.046820489020559304</v>
      </c>
      <c r="F26" s="7">
        <f>'[1]Лист1'!$D$271</f>
        <v>353</v>
      </c>
      <c r="G26" s="8">
        <f>F26/F28*100</f>
        <v>0.027193680712446704</v>
      </c>
      <c r="H26" s="7">
        <f>'[1]Лист1'!$E$271</f>
        <v>356</v>
      </c>
      <c r="I26" s="8">
        <f>H26/H28*100</f>
        <v>0.02760357115774185</v>
      </c>
    </row>
    <row r="27" spans="1:9" ht="39.75">
      <c r="A27" s="50" t="s">
        <v>41</v>
      </c>
      <c r="B27" s="48">
        <f>'[3]Лист1'!$D$236</f>
        <v>-9269.53198</v>
      </c>
      <c r="C27" s="53">
        <f>'[5]справка'!$F$43</f>
        <v>-159.9</v>
      </c>
      <c r="D27" s="7"/>
      <c r="E27" s="16"/>
      <c r="F27" s="7"/>
      <c r="G27" s="8"/>
      <c r="H27" s="7"/>
      <c r="I27" s="8"/>
    </row>
    <row r="28" spans="1:9" s="12" customFormat="1" ht="15">
      <c r="A28" s="22" t="s">
        <v>9</v>
      </c>
      <c r="B28" s="51">
        <f>B6+B18</f>
        <v>1983265.27159</v>
      </c>
      <c r="C28" s="51">
        <f>C6+C18</f>
        <v>2010856.3</v>
      </c>
      <c r="D28" s="13">
        <f aca="true" t="shared" si="1" ref="D28:I28">D6+D18</f>
        <v>1388281.1</v>
      </c>
      <c r="E28" s="11">
        <f t="shared" si="1"/>
        <v>99.95317951097944</v>
      </c>
      <c r="F28" s="10">
        <f t="shared" si="1"/>
        <v>1298095.7</v>
      </c>
      <c r="G28" s="11">
        <f t="shared" si="1"/>
        <v>99.97280631928756</v>
      </c>
      <c r="H28" s="10">
        <f t="shared" si="1"/>
        <v>1289688.2</v>
      </c>
      <c r="I28" s="11">
        <f t="shared" si="1"/>
        <v>99.97239642884226</v>
      </c>
    </row>
    <row r="29" spans="1:9" ht="15">
      <c r="A29" s="4"/>
      <c r="B29" s="4"/>
      <c r="C29" s="4"/>
      <c r="D29" s="23"/>
      <c r="E29" s="24"/>
      <c r="F29" s="25"/>
      <c r="G29" s="26"/>
      <c r="H29" s="25"/>
      <c r="I29" s="26"/>
    </row>
    <row r="30" spans="1:9" ht="24" customHeight="1">
      <c r="A30" s="5" t="s">
        <v>10</v>
      </c>
      <c r="B30" s="48">
        <f>[4]!Year1Sum</f>
        <v>73474.29999999999</v>
      </c>
      <c r="C30" s="48">
        <f>'[5]справка'!$F$46</f>
        <v>71338.6</v>
      </c>
      <c r="D30" s="7">
        <f>'[2]Лист1'!$D$17</f>
        <v>61785.5</v>
      </c>
      <c r="E30" s="16">
        <f>D30/D42*100</f>
        <v>4.386288424970655</v>
      </c>
      <c r="F30" s="7">
        <f>'[2]Лист1'!$E$17</f>
        <v>54118.2</v>
      </c>
      <c r="G30" s="8">
        <f>F30/F42*100</f>
        <v>4.140897103318589</v>
      </c>
      <c r="H30" s="7">
        <f>'[2]Лист1'!$F$17</f>
        <v>51582.1</v>
      </c>
      <c r="I30" s="8">
        <f>H30/H42*100</f>
        <v>3.9722639758433336</v>
      </c>
    </row>
    <row r="31" spans="1:9" ht="24" customHeight="1">
      <c r="A31" s="52" t="s">
        <v>43</v>
      </c>
      <c r="B31" s="48">
        <f>'[4]Лист1'!$D$23</f>
        <v>89.5</v>
      </c>
      <c r="C31" s="48"/>
      <c r="D31" s="7"/>
      <c r="E31" s="16"/>
      <c r="F31" s="7"/>
      <c r="G31" s="8"/>
      <c r="H31" s="7"/>
      <c r="I31" s="8"/>
    </row>
    <row r="32" spans="1:9" ht="30.75" customHeight="1">
      <c r="A32" s="5" t="s">
        <v>11</v>
      </c>
      <c r="B32" s="48">
        <f>'[4]Лист1'!$D$25</f>
        <v>11313.5</v>
      </c>
      <c r="C32" s="48">
        <f>'[5]справка'!$F$47</f>
        <v>10670.8</v>
      </c>
      <c r="D32" s="7">
        <f>'[2]Лист1'!$D$25</f>
        <v>8865.4</v>
      </c>
      <c r="E32" s="16">
        <f>D32/D42*100</f>
        <v>0.6293742286254029</v>
      </c>
      <c r="F32" s="7">
        <f>'[2]Лист1'!$E$25</f>
        <v>6555.7</v>
      </c>
      <c r="G32" s="8">
        <f>F32/F42*100</f>
        <v>0.5016145980506683</v>
      </c>
      <c r="H32" s="7">
        <f>'[2]Лист1'!$F$25</f>
        <v>6219.1</v>
      </c>
      <c r="I32" s="8">
        <f>H32/H42*100</f>
        <v>0.47892402387974276</v>
      </c>
    </row>
    <row r="33" spans="1:9" ht="22.5" customHeight="1">
      <c r="A33" s="5" t="s">
        <v>12</v>
      </c>
      <c r="B33" s="48">
        <f>'[4]Лист1'!$D$28</f>
        <v>162450.19999999998</v>
      </c>
      <c r="C33" s="48">
        <f>'[5]справка'!$F$48</f>
        <v>133856</v>
      </c>
      <c r="D33" s="7">
        <f>'[2]Лист1'!$D$28</f>
        <v>66567.4</v>
      </c>
      <c r="E33" s="16">
        <f>D33/D42*100</f>
        <v>4.725766014686156</v>
      </c>
      <c r="F33" s="7">
        <f>'[2]Лист1'!$E$28</f>
        <v>68512</v>
      </c>
      <c r="G33" s="8">
        <f>F33/F42*100</f>
        <v>5.242250155078388</v>
      </c>
      <c r="H33" s="7">
        <f>'[2]Лист1'!$F$28</f>
        <v>75872.5</v>
      </c>
      <c r="I33" s="8">
        <f>H33/H42*100</f>
        <v>5.842833046874271</v>
      </c>
    </row>
    <row r="34" spans="1:9" ht="22.5" customHeight="1">
      <c r="A34" s="5" t="s">
        <v>13</v>
      </c>
      <c r="B34" s="48">
        <f>'[4]Лист1'!$D$34</f>
        <v>166464.40000000002</v>
      </c>
      <c r="C34" s="48">
        <f>'[5]справка'!$F$49</f>
        <v>443024.4</v>
      </c>
      <c r="D34" s="7">
        <f>'[2]Лист1'!$D$32</f>
        <v>296407.2</v>
      </c>
      <c r="E34" s="16">
        <f>D34/D42*100</f>
        <v>21.042598513210407</v>
      </c>
      <c r="F34" s="7">
        <f>'[2]Лист1'!$E$32</f>
        <v>256800.1</v>
      </c>
      <c r="G34" s="8">
        <f>F34/F42*100</f>
        <v>19.649263837709388</v>
      </c>
      <c r="H34" s="7">
        <f>'[2]Лист1'!$F$32</f>
        <v>256230.9</v>
      </c>
      <c r="I34" s="8">
        <f>H34/H42*100</f>
        <v>19.731976277970762</v>
      </c>
    </row>
    <row r="35" spans="1:9" ht="15">
      <c r="A35" s="5" t="s">
        <v>14</v>
      </c>
      <c r="B35" s="48">
        <f>'[4]Лист1'!$D$39</f>
        <v>953696.9</v>
      </c>
      <c r="C35" s="48">
        <f>'[5]справка'!$F$50</f>
        <v>971118.7</v>
      </c>
      <c r="D35" s="7">
        <f>'[2]Лист1'!$D$37</f>
        <v>711403.4</v>
      </c>
      <c r="E35" s="16">
        <f>D35/D42*100</f>
        <v>50.50409074790636</v>
      </c>
      <c r="F35" s="7">
        <f>'[2]Лист1'!$E$37</f>
        <v>665815.8</v>
      </c>
      <c r="G35" s="8">
        <f>F35/F42*100</f>
        <v>50.94542533867996</v>
      </c>
      <c r="H35" s="7">
        <f>'[2]Лист1'!$F$37</f>
        <v>647188</v>
      </c>
      <c r="I35" s="8">
        <f>H35/H42*100</f>
        <v>49.839025126896644</v>
      </c>
    </row>
    <row r="36" spans="1:9" ht="15">
      <c r="A36" s="5" t="s">
        <v>15</v>
      </c>
      <c r="B36" s="48">
        <f>'[4]Лист1'!$D$46</f>
        <v>90724.79999999999</v>
      </c>
      <c r="C36" s="48">
        <f>'[5]справка'!$F$51</f>
        <v>94752.8</v>
      </c>
      <c r="D36" s="7">
        <f>'[2]Лист1'!$D$44</f>
        <v>73636.3</v>
      </c>
      <c r="E36" s="16">
        <f>D36/D42*100</f>
        <v>5.227602760318629</v>
      </c>
      <c r="F36" s="7">
        <f>'[2]Лист1'!$E$44</f>
        <v>59580.9</v>
      </c>
      <c r="G36" s="8">
        <f>F36/F42*100</f>
        <v>4.558879937306019</v>
      </c>
      <c r="H36" s="7">
        <f>'[2]Лист1'!$F$44</f>
        <v>56769.2</v>
      </c>
      <c r="I36" s="8">
        <f>H36/H42*100</f>
        <v>4.371715151136642</v>
      </c>
    </row>
    <row r="37" spans="1:9" ht="15">
      <c r="A37" s="5" t="s">
        <v>16</v>
      </c>
      <c r="B37" s="48">
        <f>'[4]Лист1'!$D$49</f>
        <v>471978.9</v>
      </c>
      <c r="C37" s="48">
        <f>'[5]справка'!$F$53</f>
        <v>238190.6</v>
      </c>
      <c r="D37" s="7">
        <f>'[2]Лист1'!$D$47</f>
        <v>153268.4</v>
      </c>
      <c r="E37" s="16">
        <f>D37/D42*100</f>
        <v>10.88086053902246</v>
      </c>
      <c r="F37" s="7">
        <f>'[2]Лист1'!$E$47</f>
        <v>152546.2</v>
      </c>
      <c r="G37" s="8">
        <f>F37/F42*100</f>
        <v>11.672193785126968</v>
      </c>
      <c r="H37" s="7">
        <f>'[2]Лист1'!$F$47</f>
        <v>151451.1</v>
      </c>
      <c r="I37" s="8">
        <f>H37/H42*100</f>
        <v>11.663033273787736</v>
      </c>
    </row>
    <row r="38" spans="1:9" ht="24.75" customHeight="1">
      <c r="A38" s="5" t="s">
        <v>17</v>
      </c>
      <c r="B38" s="48">
        <f>'[4]Лист1'!$D$55</f>
        <v>33577.5</v>
      </c>
      <c r="C38" s="48">
        <f>'[5]справка'!$F$54</f>
        <v>42634.8</v>
      </c>
      <c r="D38" s="7">
        <f>'[2]Лист1'!$D$53</f>
        <v>28696.9</v>
      </c>
      <c r="E38" s="16">
        <f>D38/D42*100</f>
        <v>2.0372559953798284</v>
      </c>
      <c r="F38" s="7">
        <f>'[2]Лист1'!$E$53</f>
        <v>23040.9</v>
      </c>
      <c r="G38" s="8">
        <f>F38/F42*100</f>
        <v>1.7629927837188468</v>
      </c>
      <c r="H38" s="7">
        <f>'[2]Лист1'!$F$53</f>
        <v>21868</v>
      </c>
      <c r="I38" s="8">
        <f>H38/H42*100</f>
        <v>1.684023500860609</v>
      </c>
    </row>
    <row r="39" spans="1:9" ht="26.25" customHeight="1">
      <c r="A39" s="5" t="s">
        <v>18</v>
      </c>
      <c r="B39" s="48">
        <f>'[4]Лист1'!$D$59</f>
        <v>9929.5</v>
      </c>
      <c r="C39" s="48">
        <f>'[5]справка'!$F$55</f>
        <v>9481</v>
      </c>
      <c r="D39" s="7">
        <f>'[2]Лист1'!$D$56</f>
        <v>7833.4</v>
      </c>
      <c r="E39" s="16">
        <f>D39/D42*100</f>
        <v>0.5561102806995998</v>
      </c>
      <c r="F39" s="7">
        <f>'[2]Лист1'!$E$56</f>
        <v>6572.6</v>
      </c>
      <c r="G39" s="8">
        <f>F39/F42*100</f>
        <v>0.5029077149881511</v>
      </c>
      <c r="H39" s="7">
        <f>'[2]Лист1'!$F$56</f>
        <v>6235.1</v>
      </c>
      <c r="I39" s="8">
        <f>H39/H42*100</f>
        <v>0.48015616106712933</v>
      </c>
    </row>
    <row r="40" spans="1:9" ht="27" customHeight="1">
      <c r="A40" s="5" t="s">
        <v>19</v>
      </c>
      <c r="B40" s="48">
        <f>'[4]Лист1'!$D$62</f>
        <v>24.7</v>
      </c>
      <c r="C40" s="48">
        <f>'[5]справка'!$F$56</f>
        <v>60</v>
      </c>
      <c r="D40" s="7">
        <f>'[2]Лист1'!$D$59</f>
        <v>141.6</v>
      </c>
      <c r="E40" s="16">
        <f>D40/D42*100</f>
        <v>0.010052495180517188</v>
      </c>
      <c r="F40" s="7">
        <f>'[2]Лист1'!$E$59</f>
        <v>377.3</v>
      </c>
      <c r="G40" s="8">
        <f>F40/F42*100</f>
        <v>0.02886940949776792</v>
      </c>
      <c r="H40" s="7">
        <f>'[2]Лист1'!$F$59</f>
        <v>140.7</v>
      </c>
      <c r="I40" s="8">
        <f>H40/H42*100</f>
        <v>0.010835106391580742</v>
      </c>
    </row>
    <row r="41" spans="1:9" ht="18" customHeight="1">
      <c r="A41" s="5" t="s">
        <v>28</v>
      </c>
      <c r="B41" s="53"/>
      <c r="C41" s="5"/>
      <c r="D41" s="7"/>
      <c r="E41" s="16"/>
      <c r="F41" s="19">
        <f>'[2]Лист1'!$E$16</f>
        <v>13000</v>
      </c>
      <c r="G41" s="8">
        <f>F41/F42*100</f>
        <v>0.9947053365252663</v>
      </c>
      <c r="H41" s="18">
        <f>'[2]Лист1'!$F$16</f>
        <v>25000</v>
      </c>
      <c r="I41" s="8">
        <f>H41/H42*100</f>
        <v>1.9252143552915324</v>
      </c>
    </row>
    <row r="42" spans="1:9" s="12" customFormat="1" ht="15">
      <c r="A42" s="27" t="s">
        <v>20</v>
      </c>
      <c r="B42" s="51">
        <f>SUM(B30:B41)</f>
        <v>1973724.2</v>
      </c>
      <c r="C42" s="51">
        <f>SUM(C30:C41)</f>
        <v>2015127.7000000002</v>
      </c>
      <c r="D42" s="13">
        <f>SUM(D30:D40)</f>
        <v>1408605.4999999998</v>
      </c>
      <c r="E42" s="11">
        <f>SUM(E30:E41)</f>
        <v>100.00000000000001</v>
      </c>
      <c r="F42" s="10">
        <f>SUM(F30:F41)</f>
        <v>1306919.7</v>
      </c>
      <c r="G42" s="11">
        <f>SUM(G30:G41)</f>
        <v>100.00000000000001</v>
      </c>
      <c r="H42" s="10">
        <f>SUM(H30:H41)</f>
        <v>1298556.7000000002</v>
      </c>
      <c r="I42" s="11">
        <f>SUM(I30:I41)</f>
        <v>99.99999999999997</v>
      </c>
    </row>
    <row r="43" spans="1:9" s="12" customFormat="1" ht="15">
      <c r="A43" s="28"/>
      <c r="B43" s="54"/>
      <c r="C43" s="28"/>
      <c r="D43" s="29"/>
      <c r="E43" s="30"/>
      <c r="F43" s="31"/>
      <c r="G43" s="29"/>
      <c r="H43" s="31"/>
      <c r="I43" s="29"/>
    </row>
    <row r="44" spans="1:9" s="12" customFormat="1" ht="15">
      <c r="A44" s="27" t="s">
        <v>21</v>
      </c>
      <c r="B44" s="51">
        <f>B28-B42</f>
        <v>9541.071590000065</v>
      </c>
      <c r="C44" s="51">
        <f>C28-C42</f>
        <v>-4271.40000000014</v>
      </c>
      <c r="D44" s="13">
        <f>D28-D42</f>
        <v>-20324.399999999674</v>
      </c>
      <c r="E44" s="32"/>
      <c r="F44" s="13">
        <f>F28-F42</f>
        <v>-8824</v>
      </c>
      <c r="G44" s="14"/>
      <c r="H44" s="13">
        <f>H28-H42</f>
        <v>-8868.500000000233</v>
      </c>
      <c r="I44" s="15"/>
    </row>
    <row r="45" spans="1:3" ht="15">
      <c r="A45" s="2"/>
      <c r="B45" s="2"/>
      <c r="C45" s="2"/>
    </row>
    <row r="46" spans="1:3" ht="15">
      <c r="A46" s="2"/>
      <c r="B46" s="2"/>
      <c r="C46" s="2"/>
    </row>
    <row r="47" spans="1:3" ht="15">
      <c r="A47" s="3"/>
      <c r="B47" s="3"/>
      <c r="C47" s="3"/>
    </row>
    <row r="48" spans="1:3" ht="15">
      <c r="A48" s="2"/>
      <c r="B48" s="2"/>
      <c r="C48" s="2"/>
    </row>
    <row r="49" spans="1:3" ht="15">
      <c r="A49" s="2"/>
      <c r="B49" s="2"/>
      <c r="C49" s="2"/>
    </row>
    <row r="50" spans="1:3" ht="15">
      <c r="A50" s="2"/>
      <c r="B50" s="2"/>
      <c r="C50" s="2"/>
    </row>
    <row r="51" spans="1:3" ht="15">
      <c r="A51" s="2"/>
      <c r="B51" s="2"/>
      <c r="C51" s="2"/>
    </row>
    <row r="52" spans="1:3" ht="15">
      <c r="A52" s="2"/>
      <c r="B52" s="2"/>
      <c r="C52" s="2"/>
    </row>
    <row r="53" spans="1:3" ht="15">
      <c r="A53" s="2"/>
      <c r="B53" s="2"/>
      <c r="C53" s="2"/>
    </row>
    <row r="54" spans="1:3" ht="15">
      <c r="A54" s="2"/>
      <c r="B54" s="2"/>
      <c r="C54" s="2"/>
    </row>
    <row r="55" spans="1:3" ht="15">
      <c r="A55" s="2"/>
      <c r="B55" s="2"/>
      <c r="C55" s="2"/>
    </row>
    <row r="56" spans="1:3" ht="15">
      <c r="A56" s="2"/>
      <c r="B56" s="2"/>
      <c r="C56" s="2"/>
    </row>
    <row r="57" spans="1:3" ht="15">
      <c r="A57" s="2"/>
      <c r="B57" s="2"/>
      <c r="C57" s="2"/>
    </row>
    <row r="58" spans="1:3" ht="15">
      <c r="A58" s="2"/>
      <c r="B58" s="2"/>
      <c r="C58" s="2"/>
    </row>
    <row r="59" spans="1:3" ht="15">
      <c r="A59" s="2"/>
      <c r="B59" s="2"/>
      <c r="C59" s="2"/>
    </row>
    <row r="60" spans="1:3" ht="15">
      <c r="A60" s="2"/>
      <c r="B60" s="2"/>
      <c r="C60" s="2"/>
    </row>
    <row r="61" spans="1:3" ht="15">
      <c r="A61" s="2"/>
      <c r="B61" s="2"/>
      <c r="C61" s="2"/>
    </row>
    <row r="62" spans="1:3" ht="15">
      <c r="A62" s="2"/>
      <c r="B62" s="2"/>
      <c r="C62" s="2"/>
    </row>
    <row r="63" spans="1:3" ht="15">
      <c r="A63" s="2"/>
      <c r="B63" s="2"/>
      <c r="C63" s="2"/>
    </row>
    <row r="64" spans="1:3" ht="15">
      <c r="A64" s="2"/>
      <c r="B64" s="2"/>
      <c r="C64" s="2"/>
    </row>
  </sheetData>
  <sheetProtection/>
  <mergeCells count="9">
    <mergeCell ref="A22:A23"/>
    <mergeCell ref="F22:G22"/>
    <mergeCell ref="H22:I22"/>
    <mergeCell ref="F4:G4"/>
    <mergeCell ref="H4:I4"/>
    <mergeCell ref="A1:I2"/>
    <mergeCell ref="A4:A5"/>
    <mergeCell ref="B4:B5"/>
    <mergeCell ref="C4:C5"/>
  </mergeCells>
  <conditionalFormatting sqref="D30:D31">
    <cfRule type="expression" priority="31" dxfId="31" stopIfTrue="1">
      <formula>$E30=""</formula>
    </cfRule>
  </conditionalFormatting>
  <conditionalFormatting sqref="F30:F31">
    <cfRule type="expression" priority="30" dxfId="31" stopIfTrue="1">
      <formula>$E30=""</formula>
    </cfRule>
  </conditionalFormatting>
  <conditionalFormatting sqref="H30:H31">
    <cfRule type="expression" priority="29" dxfId="31" stopIfTrue="1">
      <formula>$E30=""</formula>
    </cfRule>
  </conditionalFormatting>
  <conditionalFormatting sqref="D32">
    <cfRule type="expression" priority="28" dxfId="31" stopIfTrue="1">
      <formula>$E32=""</formula>
    </cfRule>
  </conditionalFormatting>
  <conditionalFormatting sqref="F32">
    <cfRule type="expression" priority="27" dxfId="31" stopIfTrue="1">
      <formula>$E32=""</formula>
    </cfRule>
  </conditionalFormatting>
  <conditionalFormatting sqref="H32">
    <cfRule type="expression" priority="26" dxfId="31" stopIfTrue="1">
      <formula>$E32=""</formula>
    </cfRule>
  </conditionalFormatting>
  <conditionalFormatting sqref="D33">
    <cfRule type="expression" priority="25" dxfId="31" stopIfTrue="1">
      <formula>$E33=""</formula>
    </cfRule>
  </conditionalFormatting>
  <conditionalFormatting sqref="F33">
    <cfRule type="expression" priority="24" dxfId="31" stopIfTrue="1">
      <formula>$E33=""</formula>
    </cfRule>
  </conditionalFormatting>
  <conditionalFormatting sqref="H33">
    <cfRule type="expression" priority="23" dxfId="31" stopIfTrue="1">
      <formula>$E33=""</formula>
    </cfRule>
  </conditionalFormatting>
  <conditionalFormatting sqref="D34">
    <cfRule type="expression" priority="22" dxfId="31" stopIfTrue="1">
      <formula>$E34=""</formula>
    </cfRule>
  </conditionalFormatting>
  <conditionalFormatting sqref="F34">
    <cfRule type="expression" priority="21" dxfId="31" stopIfTrue="1">
      <formula>$E34=""</formula>
    </cfRule>
  </conditionalFormatting>
  <conditionalFormatting sqref="H34">
    <cfRule type="expression" priority="20" dxfId="31" stopIfTrue="1">
      <formula>$E34=""</formula>
    </cfRule>
  </conditionalFormatting>
  <conditionalFormatting sqref="D35">
    <cfRule type="expression" priority="19" dxfId="31" stopIfTrue="1">
      <formula>$E35=""</formula>
    </cfRule>
  </conditionalFormatting>
  <conditionalFormatting sqref="F35">
    <cfRule type="expression" priority="18" dxfId="31" stopIfTrue="1">
      <formula>$E35=""</formula>
    </cfRule>
  </conditionalFormatting>
  <conditionalFormatting sqref="H35">
    <cfRule type="expression" priority="17" dxfId="31" stopIfTrue="1">
      <formula>$E35=""</formula>
    </cfRule>
  </conditionalFormatting>
  <conditionalFormatting sqref="D36">
    <cfRule type="expression" priority="16" dxfId="31" stopIfTrue="1">
      <formula>$E36=""</formula>
    </cfRule>
  </conditionalFormatting>
  <conditionalFormatting sqref="F36">
    <cfRule type="expression" priority="15" dxfId="31" stopIfTrue="1">
      <formula>$E36=""</formula>
    </cfRule>
  </conditionalFormatting>
  <conditionalFormatting sqref="H36">
    <cfRule type="expression" priority="14" dxfId="31" stopIfTrue="1">
      <formula>$E36=""</formula>
    </cfRule>
  </conditionalFormatting>
  <conditionalFormatting sqref="D37">
    <cfRule type="expression" priority="13" dxfId="31" stopIfTrue="1">
      <formula>$E37=""</formula>
    </cfRule>
  </conditionalFormatting>
  <conditionalFormatting sqref="F37">
    <cfRule type="expression" priority="12" dxfId="31" stopIfTrue="1">
      <formula>$E37=""</formula>
    </cfRule>
  </conditionalFormatting>
  <conditionalFormatting sqref="H37">
    <cfRule type="expression" priority="11" dxfId="31" stopIfTrue="1">
      <formula>$E37=""</formula>
    </cfRule>
  </conditionalFormatting>
  <conditionalFormatting sqref="D38">
    <cfRule type="expression" priority="10" dxfId="31" stopIfTrue="1">
      <formula>$E38=""</formula>
    </cfRule>
  </conditionalFormatting>
  <conditionalFormatting sqref="F38">
    <cfRule type="expression" priority="9" dxfId="31" stopIfTrue="1">
      <formula>$E38=""</formula>
    </cfRule>
  </conditionalFormatting>
  <conditionalFormatting sqref="H38">
    <cfRule type="expression" priority="8" dxfId="31" stopIfTrue="1">
      <formula>$E38=""</formula>
    </cfRule>
  </conditionalFormatting>
  <conditionalFormatting sqref="D39">
    <cfRule type="expression" priority="7" dxfId="31" stopIfTrue="1">
      <formula>$E39=""</formula>
    </cfRule>
  </conditionalFormatting>
  <conditionalFormatting sqref="F39">
    <cfRule type="expression" priority="6" dxfId="31" stopIfTrue="1">
      <formula>$E39=""</formula>
    </cfRule>
  </conditionalFormatting>
  <conditionalFormatting sqref="H39">
    <cfRule type="expression" priority="5" dxfId="31" stopIfTrue="1">
      <formula>$E39=""</formula>
    </cfRule>
  </conditionalFormatting>
  <conditionalFormatting sqref="D40">
    <cfRule type="expression" priority="4" dxfId="31" stopIfTrue="1">
      <formula>$E40=""</formula>
    </cfRule>
  </conditionalFormatting>
  <conditionalFormatting sqref="F40">
    <cfRule type="expression" priority="3" dxfId="31" stopIfTrue="1">
      <formula>$E40=""</formula>
    </cfRule>
  </conditionalFormatting>
  <conditionalFormatting sqref="F41">
    <cfRule type="expression" priority="2" dxfId="31" stopIfTrue="1">
      <formula>$E41=""</formula>
    </cfRule>
  </conditionalFormatting>
  <conditionalFormatting sqref="H41">
    <cfRule type="expression" priority="1" dxfId="31" stopIfTrue="1">
      <formula>$E41=""</formula>
    </cfRule>
  </conditionalFormatting>
  <printOptions/>
  <pageMargins left="0.1968503937007874" right="0.1968503937007874" top="0.984251968503937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Fedorova</cp:lastModifiedBy>
  <cp:lastPrinted>2020-11-24T03:04:13Z</cp:lastPrinted>
  <dcterms:created xsi:type="dcterms:W3CDTF">2011-10-29T07:37:33Z</dcterms:created>
  <dcterms:modified xsi:type="dcterms:W3CDTF">2020-11-24T03:05:07Z</dcterms:modified>
  <cp:category/>
  <cp:version/>
  <cp:contentType/>
  <cp:contentStatus/>
</cp:coreProperties>
</file>